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VWD-EngData\Engineering\DEVELOPMENT SERVICES\MASTERS\Forms and Handouts\Bonding and Securities\"/>
    </mc:Choice>
  </mc:AlternateContent>
  <xr:revisionPtr revIDLastSave="0" documentId="13_ncr:1_{52E4DBEF-B16F-4F21-8D94-97AA8594F4DA}" xr6:coauthVersionLast="47" xr6:coauthVersionMax="47" xr10:uidLastSave="{00000000-0000-0000-0000-000000000000}"/>
  <bookViews>
    <workbookView xWindow="2685" yWindow="2685" windowWidth="21600" windowHeight="11295" xr2:uid="{00000000-000D-0000-FFFF-FFFF00000000}"/>
    <workbookView xWindow="3030" yWindow="3030" windowWidth="21600" windowHeight="11295" xr2:uid="{E04375D4-7BD0-463A-AC1E-44809374D772}"/>
  </bookViews>
  <sheets>
    <sheet name="Engineer's Estimate" sheetId="5" r:id="rId1"/>
    <sheet name="Labor &amp; Materials Record" sheetId="6" r:id="rId2"/>
  </sheets>
  <definedNames>
    <definedName name="_xlnm.Print_Area" localSheetId="0">'Engineer''s Estimate'!$A$1:$G$110</definedName>
    <definedName name="_xlnm.Print_Area" localSheetId="1">'Labor &amp; Materials Record'!$A$1:$F$91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6" l="1"/>
  <c r="C10" i="6"/>
  <c r="C11" i="6"/>
  <c r="F92" i="5"/>
  <c r="F88" i="5"/>
  <c r="F89" i="5"/>
  <c r="F87" i="5"/>
  <c r="F68" i="5"/>
  <c r="F69" i="5"/>
  <c r="F70" i="5"/>
  <c r="F71" i="5"/>
  <c r="F72" i="5"/>
  <c r="E70" i="6" s="1"/>
  <c r="F73" i="5"/>
  <c r="E71" i="6" s="1"/>
  <c r="F74" i="5"/>
  <c r="E72" i="6" s="1"/>
  <c r="F75" i="5"/>
  <c r="E73" i="6" s="1"/>
  <c r="F76" i="5"/>
  <c r="F77" i="5"/>
  <c r="F78" i="5"/>
  <c r="F79" i="5"/>
  <c r="F80" i="5"/>
  <c r="E78" i="6" s="1"/>
  <c r="F81" i="5"/>
  <c r="E79" i="6" s="1"/>
  <c r="F82" i="5"/>
  <c r="E80" i="6" s="1"/>
  <c r="F83" i="5"/>
  <c r="E81" i="6" s="1"/>
  <c r="F84" i="5"/>
  <c r="F67" i="5"/>
  <c r="E65" i="6"/>
  <c r="F64" i="5"/>
  <c r="E66" i="6"/>
  <c r="E67" i="6"/>
  <c r="E68" i="6"/>
  <c r="E69" i="6"/>
  <c r="E74" i="6"/>
  <c r="E75" i="6"/>
  <c r="E76" i="6"/>
  <c r="E77" i="6"/>
  <c r="E82"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9" i="6"/>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11" i="5"/>
  <c r="C40" i="6"/>
  <c r="C12" i="6"/>
  <c r="C13" i="6"/>
  <c r="C14" i="6"/>
  <c r="C15" i="6"/>
  <c r="C16" i="6"/>
  <c r="C17" i="6"/>
  <c r="C18" i="6"/>
  <c r="C19" i="6"/>
  <c r="C20" i="6"/>
  <c r="C21" i="6"/>
  <c r="C22" i="6"/>
  <c r="C23" i="6"/>
  <c r="C24" i="6"/>
  <c r="C25" i="6"/>
  <c r="C26" i="6"/>
  <c r="C27" i="6"/>
  <c r="C28" i="6"/>
  <c r="C29" i="6"/>
  <c r="C30" i="6"/>
  <c r="C31" i="6"/>
  <c r="C32" i="6"/>
  <c r="D66" i="6"/>
  <c r="D67" i="6"/>
  <c r="D68" i="6"/>
  <c r="D69" i="6"/>
  <c r="D70" i="6"/>
  <c r="D71" i="6"/>
  <c r="D72" i="6"/>
  <c r="D73" i="6"/>
  <c r="D74" i="6"/>
  <c r="D75" i="6"/>
  <c r="D76" i="6"/>
  <c r="D77" i="6"/>
  <c r="D78" i="6"/>
  <c r="D79" i="6"/>
  <c r="D80" i="6"/>
  <c r="D81" i="6"/>
  <c r="D82" i="6"/>
  <c r="D65"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11" i="6"/>
  <c r="D12" i="6"/>
  <c r="D13" i="6"/>
  <c r="D14" i="6"/>
  <c r="D15" i="6"/>
  <c r="D16" i="6"/>
  <c r="D17" i="6"/>
  <c r="D18" i="6"/>
  <c r="D19" i="6"/>
  <c r="D20" i="6"/>
  <c r="D21" i="6"/>
  <c r="D22" i="6"/>
  <c r="D23" i="6"/>
  <c r="D24" i="6"/>
  <c r="D25" i="6"/>
  <c r="D26" i="6"/>
  <c r="D27" i="6"/>
  <c r="D10" i="6"/>
  <c r="D9" i="6"/>
  <c r="B66" i="6"/>
  <c r="B67" i="6"/>
  <c r="B68" i="6"/>
  <c r="B69" i="6"/>
  <c r="B70" i="6"/>
  <c r="B71" i="6"/>
  <c r="B72" i="6"/>
  <c r="B73" i="6"/>
  <c r="B74" i="6"/>
  <c r="B75" i="6"/>
  <c r="B76" i="6"/>
  <c r="B77" i="6"/>
  <c r="B78" i="6"/>
  <c r="B79" i="6"/>
  <c r="B80" i="6"/>
  <c r="B81" i="6"/>
  <c r="B82" i="6"/>
  <c r="B65"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28" i="6"/>
  <c r="B29" i="6"/>
  <c r="B30" i="6"/>
  <c r="B31" i="6"/>
  <c r="B32" i="6"/>
  <c r="B26" i="6"/>
  <c r="B27" i="6"/>
  <c r="B10" i="6"/>
  <c r="B11" i="6"/>
  <c r="B12" i="6"/>
  <c r="B13" i="6"/>
  <c r="B14" i="6"/>
  <c r="B15" i="6"/>
  <c r="B16" i="6"/>
  <c r="B17" i="6"/>
  <c r="B18" i="6"/>
  <c r="B19" i="6"/>
  <c r="B20" i="6"/>
  <c r="B21" i="6"/>
  <c r="B22" i="6"/>
  <c r="B23" i="6"/>
  <c r="B24" i="6"/>
  <c r="B25" i="6"/>
  <c r="B9" i="6"/>
  <c r="A10" i="6"/>
  <c r="A9" i="6"/>
  <c r="C66" i="6"/>
  <c r="C67" i="6"/>
  <c r="C68" i="6"/>
  <c r="C69" i="6"/>
  <c r="C70" i="6"/>
  <c r="C71" i="6"/>
  <c r="C72" i="6"/>
  <c r="C73" i="6"/>
  <c r="C74" i="6"/>
  <c r="C75" i="6"/>
  <c r="C76" i="6"/>
  <c r="C77" i="6"/>
  <c r="C78" i="6"/>
  <c r="C79" i="6"/>
  <c r="C80" i="6"/>
  <c r="C81" i="6"/>
  <c r="C82" i="6"/>
  <c r="C65" i="6"/>
  <c r="C33" i="6"/>
  <c r="C34" i="6"/>
  <c r="C35" i="6"/>
  <c r="C36" i="6"/>
  <c r="C37" i="6"/>
  <c r="C38" i="6"/>
  <c r="C39" i="6"/>
  <c r="C41" i="6"/>
  <c r="C42" i="6"/>
  <c r="C43" i="6"/>
  <c r="C44" i="6"/>
  <c r="C45" i="6"/>
  <c r="C46" i="6"/>
  <c r="C47" i="6"/>
  <c r="C48" i="6"/>
  <c r="C49" i="6"/>
  <c r="C50" i="6"/>
  <c r="C51" i="6"/>
  <c r="C52" i="6"/>
  <c r="C53" i="6"/>
  <c r="C54" i="6"/>
  <c r="C55" i="6"/>
  <c r="C56" i="6"/>
  <c r="C57" i="6"/>
  <c r="C58" i="6"/>
  <c r="C59" i="6"/>
  <c r="C60" i="6"/>
  <c r="C61" i="6"/>
  <c r="C62" i="6"/>
  <c r="A66" i="6"/>
  <c r="A67" i="6"/>
  <c r="A68" i="6"/>
  <c r="A69" i="6"/>
  <c r="A70" i="6"/>
  <c r="A71" i="6"/>
  <c r="A72" i="6"/>
  <c r="A73" i="6"/>
  <c r="A74" i="6"/>
  <c r="A75" i="6"/>
  <c r="A76" i="6"/>
  <c r="A77" i="6"/>
  <c r="A78" i="6"/>
  <c r="A79" i="6"/>
  <c r="A80" i="6"/>
  <c r="A81" i="6"/>
  <c r="A82" i="6"/>
  <c r="A65"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11" i="6"/>
  <c r="A12" i="6"/>
  <c r="A13" i="6"/>
  <c r="A14" i="6"/>
  <c r="A15" i="6"/>
  <c r="A16" i="6"/>
  <c r="A17" i="6"/>
  <c r="A18" i="6"/>
  <c r="A19" i="6"/>
  <c r="A20" i="6"/>
  <c r="A21" i="6"/>
  <c r="A22" i="6"/>
  <c r="A23" i="6"/>
  <c r="A24" i="6"/>
  <c r="A25" i="6"/>
  <c r="A26" i="6"/>
  <c r="A27" i="6"/>
  <c r="A28" i="6"/>
  <c r="F27" i="6"/>
  <c r="F47" i="6" l="1"/>
  <c r="F37" i="6"/>
  <c r="F21" i="6"/>
  <c r="F33" i="6"/>
  <c r="F9" i="6"/>
  <c r="F36" i="6"/>
  <c r="F52" i="6"/>
  <c r="F75" i="6"/>
  <c r="F45" i="6"/>
  <c r="F61" i="6"/>
  <c r="F51" i="6"/>
  <c r="F53" i="6"/>
  <c r="F26" i="6"/>
  <c r="F60" i="6"/>
  <c r="F32" i="6"/>
  <c r="F25" i="6"/>
  <c r="F46" i="6"/>
  <c r="F62" i="6"/>
  <c r="F40" i="6"/>
  <c r="F56" i="6"/>
  <c r="F57" i="6"/>
  <c r="F42" i="6"/>
  <c r="F74" i="6"/>
  <c r="F22" i="6"/>
  <c r="F16" i="6"/>
  <c r="F17" i="6"/>
  <c r="F41" i="6"/>
  <c r="F20" i="6"/>
  <c r="F31" i="6"/>
  <c r="F13" i="6"/>
  <c r="F12" i="6"/>
  <c r="F11" i="6"/>
  <c r="F70" i="6"/>
  <c r="F73" i="6"/>
  <c r="F80" i="6"/>
  <c r="F79" i="6"/>
  <c r="F81" i="6"/>
  <c r="F82" i="6"/>
  <c r="F65" i="6"/>
  <c r="F66" i="6"/>
  <c r="F67" i="6"/>
  <c r="F68" i="6"/>
  <c r="F69" i="6"/>
  <c r="F71" i="6"/>
  <c r="F72" i="6"/>
  <c r="F76" i="6"/>
  <c r="F77" i="6"/>
  <c r="F78" i="6"/>
  <c r="F49" i="6"/>
  <c r="F50" i="6"/>
  <c r="F34" i="6"/>
  <c r="F15" i="6"/>
  <c r="F35" i="6"/>
  <c r="F58" i="6"/>
  <c r="F28" i="6"/>
  <c r="F30" i="6"/>
  <c r="F14" i="6"/>
  <c r="F54" i="6"/>
  <c r="F55" i="6"/>
  <c r="F18" i="6"/>
  <c r="F38" i="6"/>
  <c r="F19" i="6"/>
  <c r="F39" i="6"/>
  <c r="F59" i="6"/>
  <c r="F48" i="6"/>
  <c r="F29" i="6"/>
  <c r="F10" i="6"/>
  <c r="F23" i="6"/>
  <c r="F43" i="6"/>
  <c r="F24" i="6"/>
  <c r="F44" i="6"/>
  <c r="G97" i="5"/>
  <c r="G96" i="5"/>
  <c r="G94" i="5"/>
  <c r="G84" i="5"/>
  <c r="G93" i="5"/>
  <c r="G95" i="5"/>
  <c r="G98" i="5"/>
  <c r="G99" i="5"/>
  <c r="G88" i="5"/>
  <c r="G89" i="5"/>
  <c r="G87" i="5"/>
  <c r="G67" i="5"/>
  <c r="G68" i="5"/>
  <c r="G69" i="5"/>
  <c r="G70" i="5"/>
  <c r="G71" i="5"/>
  <c r="G72" i="5"/>
  <c r="G73" i="5"/>
  <c r="G74" i="5"/>
  <c r="G75" i="5"/>
  <c r="G76" i="5"/>
  <c r="G77" i="5"/>
  <c r="G78" i="5"/>
  <c r="G79" i="5"/>
  <c r="G80" i="5"/>
  <c r="G81" i="5"/>
  <c r="G82" i="5"/>
  <c r="G83" i="5"/>
  <c r="F85" i="6" l="1"/>
  <c r="G92" i="5"/>
  <c r="G102" i="5" s="1"/>
  <c r="G103" i="5" l="1"/>
  <c r="G104" i="5"/>
  <c r="G105" i="5" l="1"/>
  <c r="G108" i="5" s="1"/>
  <c r="G109" i="5" l="1"/>
  <c r="G110" i="5"/>
</calcChain>
</file>

<file path=xl/sharedStrings.xml><?xml version="1.0" encoding="utf-8"?>
<sst xmlns="http://schemas.openxmlformats.org/spreadsheetml/2006/main" count="289" uniqueCount="151">
  <si>
    <t>WATER</t>
  </si>
  <si>
    <t>ITEM</t>
  </si>
  <si>
    <t xml:space="preserve"> </t>
  </si>
  <si>
    <t>W-17</t>
  </si>
  <si>
    <t>8" PVC water main</t>
  </si>
  <si>
    <t>10" PVC water main</t>
  </si>
  <si>
    <t>12" PVC water main</t>
  </si>
  <si>
    <t>24" CML&amp;C steel water main</t>
  </si>
  <si>
    <t>18" CML&amp;C steel water main</t>
  </si>
  <si>
    <t>16" CML&amp;C steel water main</t>
  </si>
  <si>
    <t>14" CML&amp;C steel water main</t>
  </si>
  <si>
    <t>12" CML&amp;C/DIP steel water main</t>
  </si>
  <si>
    <t>10" CML&amp;C steel/DIP water main</t>
  </si>
  <si>
    <t>8" CML&amp;C steel/DIP water main</t>
  </si>
  <si>
    <t>6" CML&amp;C steel/DIP water main</t>
  </si>
  <si>
    <t>30" CML&amp;C steel water main</t>
  </si>
  <si>
    <t>36" CML&amp;C steel water main</t>
  </si>
  <si>
    <t>6" gate valve</t>
  </si>
  <si>
    <t>W-14, W-16</t>
  </si>
  <si>
    <t>8" gate valve</t>
  </si>
  <si>
    <t>10" gate valve</t>
  </si>
  <si>
    <t>12" gate valve</t>
  </si>
  <si>
    <t>14" butterfly valve</t>
  </si>
  <si>
    <t>16" butterfly valve</t>
  </si>
  <si>
    <t>Hot tap existing main &amp; saddle</t>
  </si>
  <si>
    <t>Fire hydrant assembly</t>
  </si>
  <si>
    <t xml:space="preserve">Relocate fire hydrant </t>
  </si>
  <si>
    <t>Protection post</t>
  </si>
  <si>
    <t>1" water service</t>
  </si>
  <si>
    <t>W-6, W-8</t>
  </si>
  <si>
    <t>2" water service</t>
  </si>
  <si>
    <t>W-7, W-8</t>
  </si>
  <si>
    <t>2" &amp; smaller backflow device</t>
  </si>
  <si>
    <t>W-19</t>
  </si>
  <si>
    <t>1" water test station</t>
  </si>
  <si>
    <t>W-21</t>
  </si>
  <si>
    <t>Relocate water meter</t>
  </si>
  <si>
    <t>W-6, W-7, W-8</t>
  </si>
  <si>
    <t>Adjust water meter to grade</t>
  </si>
  <si>
    <t>2" air &amp; vacuum valve</t>
  </si>
  <si>
    <t>W-3</t>
  </si>
  <si>
    <t>W-2</t>
  </si>
  <si>
    <t>4" air &amp; vacuum valve</t>
  </si>
  <si>
    <t>Relocate air &amp; vacuum valve</t>
  </si>
  <si>
    <t>2" blow-off assembly</t>
  </si>
  <si>
    <t>W-1</t>
  </si>
  <si>
    <t>4" blow-off assembly</t>
  </si>
  <si>
    <t>W-23</t>
  </si>
  <si>
    <t>6" blow-off assembly</t>
  </si>
  <si>
    <t>Relocate blow-off assembly</t>
  </si>
  <si>
    <t>W-1, W-23</t>
  </si>
  <si>
    <t>W-13</t>
  </si>
  <si>
    <t>6" detector check assembly</t>
  </si>
  <si>
    <t>8" detector check assembly</t>
  </si>
  <si>
    <t>Thrust block</t>
  </si>
  <si>
    <t>W-15</t>
  </si>
  <si>
    <t>End cap</t>
  </si>
  <si>
    <t>W-16</t>
  </si>
  <si>
    <t>Cathodic test station</t>
  </si>
  <si>
    <t>Perform pipe jacking</t>
  </si>
  <si>
    <t>Concrete anchor block</t>
  </si>
  <si>
    <t>W-27</t>
  </si>
  <si>
    <t>8" steel/DIP water main utility crossing</t>
  </si>
  <si>
    <t>12" steel/DIP water main utility crossing</t>
  </si>
  <si>
    <t>W-27, W-28</t>
  </si>
  <si>
    <t>SEWER</t>
  </si>
  <si>
    <t>4" sewer lateral</t>
  </si>
  <si>
    <t>S-4, S-5</t>
  </si>
  <si>
    <t>6" sewer lateral</t>
  </si>
  <si>
    <t>S-12</t>
  </si>
  <si>
    <t>S-1</t>
  </si>
  <si>
    <t>S-2, S-3</t>
  </si>
  <si>
    <t>Sewer manhole - 4' diameter</t>
  </si>
  <si>
    <t>Sewer drop manhole  - 4' diameter</t>
  </si>
  <si>
    <t>Adjust manhole rim to grade</t>
  </si>
  <si>
    <t>Sewer clean-out</t>
  </si>
  <si>
    <t>S-7, S-8</t>
  </si>
  <si>
    <t>Remove existing sewer clean-out</t>
  </si>
  <si>
    <t>Sewer encasement</t>
  </si>
  <si>
    <t>S-11</t>
  </si>
  <si>
    <t xml:space="preserve">Concrete anchor </t>
  </si>
  <si>
    <t>Concrete protective slab</t>
  </si>
  <si>
    <t>1" air &amp; vacuum valve</t>
  </si>
  <si>
    <t>Re-channel existing manhole</t>
  </si>
  <si>
    <t>8" stub &amp; plug</t>
  </si>
  <si>
    <t>W-24, W-25</t>
  </si>
  <si>
    <t>W-2, W-3, W-24, W-25</t>
  </si>
  <si>
    <t>Sewer manhole - 5' diameter</t>
  </si>
  <si>
    <t>Adjust gate valve to grade</t>
  </si>
  <si>
    <t>UNIT</t>
  </si>
  <si>
    <t>QUANTITY</t>
  </si>
  <si>
    <t>UNIT PRICE</t>
  </si>
  <si>
    <t>AMOUNT</t>
  </si>
  <si>
    <t xml:space="preserve">Faithful Performance Bond </t>
  </si>
  <si>
    <t>Labor and Materials Bond</t>
  </si>
  <si>
    <t>Guarantee &amp; Warranty Bond</t>
  </si>
  <si>
    <t>LF</t>
  </si>
  <si>
    <t>EA</t>
  </si>
  <si>
    <t>STREET IMPROVEMENTS</t>
  </si>
  <si>
    <t>Sawcut Existing AC Paving</t>
  </si>
  <si>
    <t>Roadway Excavation</t>
  </si>
  <si>
    <t>Asphalt Concrete Paving</t>
  </si>
  <si>
    <t>CY</t>
  </si>
  <si>
    <t>TON</t>
  </si>
  <si>
    <t>Refer to City Standards</t>
  </si>
  <si>
    <t>BONDS</t>
  </si>
  <si>
    <t>MISCELLANEOUS</t>
  </si>
  <si>
    <t>Mobilization (3% of Engineer's Estimate)</t>
  </si>
  <si>
    <t>LS</t>
  </si>
  <si>
    <t>Rock Excavation</t>
  </si>
  <si>
    <t>Engineer's Estimate - Subtotal</t>
  </si>
  <si>
    <t>ENGINEER'S ESTIMATE FOR BONDING PURPOSES</t>
  </si>
  <si>
    <t>DATE:</t>
  </si>
  <si>
    <t>LICENSE NO.:</t>
  </si>
  <si>
    <t>ENGINEER'S NAME:</t>
  </si>
  <si>
    <t>STANDARD                DRAWING</t>
  </si>
  <si>
    <t>201 Vallecitos De Oro, San Marcos, CA 92078</t>
  </si>
  <si>
    <t>SUBTOTAL AND CONTINGENCY</t>
  </si>
  <si>
    <t>PROJECT NAME:</t>
  </si>
  <si>
    <t>(760) 744-0460; www.vwd.org</t>
  </si>
  <si>
    <t>Engineer's Estimate - Total (Including Mobilization and Contingency)</t>
  </si>
  <si>
    <t>Contingency (15% of Engineer's Estimate)</t>
  </si>
  <si>
    <t>W-4, W-5, W-18</t>
  </si>
  <si>
    <t>150 (@ 1,047 units)</t>
  </si>
  <si>
    <t>Capital</t>
  </si>
  <si>
    <t>Additional Bid Pricing (to delete later)</t>
  </si>
  <si>
    <t>1600-6800</t>
  </si>
  <si>
    <t>Creek Project</t>
  </si>
  <si>
    <t>(Add Item)</t>
  </si>
  <si>
    <t>SF</t>
  </si>
  <si>
    <t>24" butterfly valve</t>
  </si>
  <si>
    <t>Abandon Water Service</t>
  </si>
  <si>
    <r>
      <t xml:space="preserve">The following list shall be used to prepare an Engineer's Cost Estimates for determining bonds for Vallecitos Water District.  All unit prices shall be those shown hereon unless the item is not listed.  Revisions to the estimate are the responsibility of the Engineer of Work.  A fifteen percent (15%) contingency is required on all Engineer's Cost Estimates.  The Summary sheet at the end will automatically calculate bond amounts as quantities are entered.  If you have any questions, please contact the Engineering Department at 760-744-0460. </t>
    </r>
    <r>
      <rPr>
        <b/>
        <sz val="9"/>
        <color rgb="FFFF0000"/>
        <rFont val="Calibri"/>
        <family val="2"/>
        <scheme val="minor"/>
      </rPr>
      <t>EXCEL VERSION CAN BE REQUESTED FROM ENGINEERING STAFF.</t>
    </r>
  </si>
  <si>
    <t>3/4" Iperl Water Meter</t>
  </si>
  <si>
    <t>Material List</t>
  </si>
  <si>
    <t>1" Iperl Water Meter</t>
  </si>
  <si>
    <t>2" Omni T2 Water Meter</t>
  </si>
  <si>
    <t>3" Omni T2 Water Meter</t>
  </si>
  <si>
    <t>4" Omni T2 Water Meter</t>
  </si>
  <si>
    <t>1-1/2" Omni T2 Water Meter</t>
  </si>
  <si>
    <t>8" PVC sewer main</t>
  </si>
  <si>
    <t>10" PVC sewer main</t>
  </si>
  <si>
    <t>12" PVC sewer main</t>
  </si>
  <si>
    <t>15" PVC sewer main</t>
  </si>
  <si>
    <t>18" PVC sewer main</t>
  </si>
  <si>
    <t>Unit Pricing Based on: December 2023 (LA ENR: 15,258)</t>
  </si>
  <si>
    <t>LABOR &amp; MATERIALS RECORD</t>
  </si>
  <si>
    <t>Labor &amp; Materials</t>
  </si>
  <si>
    <t>Total</t>
  </si>
  <si>
    <t xml:space="preserve"> Authorized Signature </t>
  </si>
  <si>
    <t>Developer, Contractor, or Engineer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</si>
</sst>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15" x14ac:knownFonts="1">
    <font>
      <sz val="11"/>
      <color theme="1"/>
      <name val="Calibri"/>
      <family val="2"/>
      <scheme val="minor"/>
    </font>
    <font>
      <sz val="9"/>
      <color theme="1"/>
      <name val="Calibri"/>
      <family val="2"/>
      <scheme val="minor"/>
    </font>
    <font>
      <sz val="9"/>
      <color indexed="8"/>
      <name val="Calibri"/>
      <family val="2"/>
      <scheme val="minor"/>
    </font>
    <font>
      <sz val="11"/>
      <color indexed="8"/>
      <name val="Calibri"/>
      <family val="2"/>
      <scheme val="minor"/>
    </font>
    <font>
      <b/>
      <sz val="11"/>
      <color indexed="8"/>
      <name val="Calibri"/>
      <family val="2"/>
      <scheme val="minor"/>
    </font>
    <font>
      <i/>
      <sz val="11"/>
      <color theme="0" tint="-0.499984740745262"/>
      <name val="Calibri"/>
      <family val="2"/>
      <scheme val="minor"/>
    </font>
    <font>
      <sz val="11"/>
      <color indexed="10"/>
      <name val="Calibri"/>
      <family val="2"/>
      <scheme val="minor"/>
    </font>
    <font>
      <b/>
      <sz val="14"/>
      <color indexed="8"/>
      <name val="Calibri"/>
      <family val="2"/>
      <scheme val="minor"/>
    </font>
    <font>
      <i/>
      <sz val="9"/>
      <color indexed="8"/>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0"/>
      <name val="Arial"/>
      <family val="2"/>
    </font>
    <font>
      <b/>
      <sz val="9"/>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theme="0" tint="-0.14996795556505021"/>
      </right>
      <top/>
      <bottom style="thin">
        <color theme="0" tint="-0.14996795556505021"/>
      </bottom>
      <diagonal/>
    </border>
    <border>
      <left style="thin">
        <color theme="0" tint="-0.14996795556505021"/>
      </left>
      <right style="thin">
        <color auto="1"/>
      </right>
      <top/>
      <bottom style="thin">
        <color theme="0" tint="-0.1499679555650502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14996795556505021"/>
      </left>
      <right style="thin">
        <color theme="0" tint="-0.14996795556505021"/>
      </right>
      <top/>
      <bottom/>
      <diagonal/>
    </border>
    <border>
      <left/>
      <right style="thin">
        <color auto="1"/>
      </right>
      <top style="thin">
        <color theme="0" tint="-0.14996795556505021"/>
      </top>
      <bottom style="thin">
        <color auto="1"/>
      </bottom>
      <diagonal/>
    </border>
    <border>
      <left/>
      <right/>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medium">
        <color auto="1"/>
      </bottom>
      <diagonal/>
    </border>
    <border>
      <left style="thin">
        <color theme="0" tint="-0.14996795556505021"/>
      </left>
      <right/>
      <top/>
      <bottom/>
      <diagonal/>
    </border>
    <border>
      <left/>
      <right style="thin">
        <color theme="0" tint="-0.14996795556505021"/>
      </right>
      <top/>
      <bottom/>
      <diagonal/>
    </border>
    <border>
      <left style="medium">
        <color auto="1"/>
      </left>
      <right style="medium">
        <color auto="1"/>
      </right>
      <top style="medium">
        <color auto="1"/>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auto="1"/>
      </bottom>
      <diagonal/>
    </border>
    <border>
      <left/>
      <right style="thin">
        <color auto="1"/>
      </right>
      <top style="thin">
        <color theme="0" tint="-0.14996795556505021"/>
      </top>
      <bottom style="thin">
        <color theme="0" tint="-0.14996795556505021"/>
      </bottom>
      <diagonal/>
    </border>
    <border>
      <left/>
      <right style="thin">
        <color indexed="64"/>
      </right>
      <top/>
      <bottom style="thin">
        <color theme="0" tint="-0.14996795556505021"/>
      </bottom>
      <diagonal/>
    </border>
  </borders>
  <cellStyleXfs count="8">
    <xf numFmtId="0" fontId="0" fillId="0" borderId="0"/>
    <xf numFmtId="0" fontId="9"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06">
    <xf numFmtId="0" fontId="0" fillId="0" borderId="0" xfId="0"/>
    <xf numFmtId="0" fontId="3" fillId="0" borderId="0" xfId="0" applyFont="1" applyAlignment="1">
      <alignment horizontal="center"/>
    </xf>
    <xf numFmtId="0" fontId="3" fillId="0" borderId="0" xfId="0" applyFont="1" applyAlignment="1">
      <alignment horizontal="right"/>
    </xf>
    <xf numFmtId="0" fontId="4" fillId="0" borderId="0" xfId="0" applyFont="1"/>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3" fillId="0" borderId="5" xfId="0" applyFont="1" applyBorder="1" applyAlignment="1">
      <alignment horizontal="center"/>
    </xf>
    <xf numFmtId="0" fontId="3" fillId="0" borderId="5" xfId="0" applyFont="1" applyBorder="1" applyAlignment="1" applyProtection="1">
      <alignment horizontal="center"/>
      <protection locked="0"/>
    </xf>
    <xf numFmtId="164" fontId="3" fillId="0" borderId="5" xfId="0" applyNumberFormat="1" applyFont="1" applyBorder="1" applyAlignment="1">
      <alignment horizontal="right"/>
    </xf>
    <xf numFmtId="0" fontId="3" fillId="0" borderId="2" xfId="0" applyFont="1" applyBorder="1" applyAlignment="1">
      <alignment horizontal="center"/>
    </xf>
    <xf numFmtId="0" fontId="3" fillId="0" borderId="2" xfId="0" applyFont="1" applyBorder="1" applyAlignment="1" applyProtection="1">
      <alignment horizontal="center"/>
      <protection locked="0"/>
    </xf>
    <xf numFmtId="164" fontId="3" fillId="0" borderId="2" xfId="0" applyNumberFormat="1" applyFont="1" applyBorder="1" applyAlignment="1">
      <alignment horizontal="right"/>
    </xf>
    <xf numFmtId="0" fontId="3" fillId="0" borderId="9" xfId="0" applyFont="1" applyBorder="1" applyAlignment="1">
      <alignment horizontal="center"/>
    </xf>
    <xf numFmtId="0" fontId="3" fillId="0" borderId="9" xfId="0" applyFont="1" applyBorder="1" applyAlignment="1" applyProtection="1">
      <alignment horizontal="center"/>
      <protection locked="0"/>
    </xf>
    <xf numFmtId="164" fontId="3" fillId="0" borderId="9" xfId="0" applyNumberFormat="1" applyFont="1" applyBorder="1" applyAlignment="1">
      <alignment horizontal="right"/>
    </xf>
    <xf numFmtId="0" fontId="3" fillId="0" borderId="17" xfId="0" applyFont="1" applyBorder="1"/>
    <xf numFmtId="0" fontId="3" fillId="0" borderId="17" xfId="0" applyFont="1" applyBorder="1" applyAlignment="1">
      <alignment horizontal="center"/>
    </xf>
    <xf numFmtId="164" fontId="3" fillId="0" borderId="17" xfId="0" applyNumberFormat="1" applyFont="1" applyBorder="1" applyAlignment="1">
      <alignment horizontal="right"/>
    </xf>
    <xf numFmtId="164" fontId="3" fillId="0" borderId="17" xfId="0" applyNumberFormat="1" applyFont="1" applyBorder="1"/>
    <xf numFmtId="0" fontId="4" fillId="0" borderId="12" xfId="0" applyFont="1" applyBorder="1"/>
    <xf numFmtId="0" fontId="3" fillId="0" borderId="5" xfId="0" applyFont="1" applyBorder="1"/>
    <xf numFmtId="0" fontId="4" fillId="0" borderId="6" xfId="0" applyFont="1" applyBorder="1"/>
    <xf numFmtId="0" fontId="3" fillId="0" borderId="2" xfId="0" applyFont="1" applyBorder="1"/>
    <xf numFmtId="0" fontId="4" fillId="0" borderId="8" xfId="0" applyFont="1" applyBorder="1"/>
    <xf numFmtId="0" fontId="3" fillId="0" borderId="9" xfId="0" applyFont="1" applyBorder="1"/>
    <xf numFmtId="0" fontId="3" fillId="0" borderId="4" xfId="0" applyFont="1" applyBorder="1"/>
    <xf numFmtId="0" fontId="3" fillId="0" borderId="4" xfId="0" applyFont="1" applyBorder="1" applyAlignment="1">
      <alignment horizontal="center"/>
    </xf>
    <xf numFmtId="164" fontId="3" fillId="0" borderId="4" xfId="0" applyNumberFormat="1" applyFont="1" applyBorder="1" applyAlignment="1">
      <alignment horizontal="right"/>
    </xf>
    <xf numFmtId="0" fontId="3" fillId="0" borderId="0" xfId="0" applyFont="1"/>
    <xf numFmtId="164" fontId="3" fillId="0" borderId="0" xfId="0" applyNumberFormat="1" applyFont="1" applyAlignment="1">
      <alignment horizontal="right"/>
    </xf>
    <xf numFmtId="0" fontId="8" fillId="0" borderId="0" xfId="0" applyFont="1" applyAlignment="1">
      <alignment horizontal="center"/>
    </xf>
    <xf numFmtId="0" fontId="3" fillId="0" borderId="1"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2" xfId="0" applyFont="1" applyBorder="1" applyAlignment="1">
      <alignment horizontal="center" wrapText="1"/>
    </xf>
    <xf numFmtId="0" fontId="3" fillId="0" borderId="12" xfId="0" applyFont="1" applyBorder="1" applyAlignment="1">
      <alignment wrapText="1"/>
    </xf>
    <xf numFmtId="0" fontId="3" fillId="0" borderId="6" xfId="0" applyFont="1" applyBorder="1" applyAlignment="1">
      <alignment wrapText="1"/>
    </xf>
    <xf numFmtId="0" fontId="3" fillId="0" borderId="8" xfId="0" applyFont="1" applyBorder="1" applyAlignment="1">
      <alignment wrapText="1"/>
    </xf>
    <xf numFmtId="0" fontId="9" fillId="0" borderId="0" xfId="1" applyFill="1" applyBorder="1" applyAlignment="1">
      <alignment horizontal="center"/>
    </xf>
    <xf numFmtId="0" fontId="11" fillId="0" borderId="0" xfId="0" applyFont="1"/>
    <xf numFmtId="44" fontId="11" fillId="0" borderId="0" xfId="2" applyFont="1"/>
    <xf numFmtId="44" fontId="12" fillId="0" borderId="0" xfId="2" applyFont="1"/>
    <xf numFmtId="44" fontId="11" fillId="3" borderId="0" xfId="2" applyFont="1" applyFill="1"/>
    <xf numFmtId="9" fontId="11" fillId="0" borderId="0" xfId="3" applyFont="1"/>
    <xf numFmtId="10" fontId="0" fillId="0" borderId="0" xfId="3" applyNumberFormat="1" applyFont="1"/>
    <xf numFmtId="2" fontId="0" fillId="0" borderId="0" xfId="0" applyNumberFormat="1"/>
    <xf numFmtId="165" fontId="3" fillId="0" borderId="2" xfId="0" applyNumberFormat="1" applyFont="1" applyBorder="1" applyAlignment="1">
      <alignment horizontal="right"/>
    </xf>
    <xf numFmtId="0" fontId="3" fillId="0" borderId="1" xfId="0" applyFont="1" applyBorder="1" applyAlignment="1">
      <alignment horizontal="center"/>
    </xf>
    <xf numFmtId="0" fontId="3" fillId="0" borderId="19" xfId="0" applyFont="1" applyBorder="1"/>
    <xf numFmtId="0" fontId="3" fillId="0" borderId="19" xfId="0" applyFont="1" applyBorder="1" applyAlignment="1">
      <alignment horizontal="center"/>
    </xf>
    <xf numFmtId="0" fontId="3" fillId="0" borderId="3" xfId="0" applyFont="1" applyBorder="1" applyAlignment="1">
      <alignment horizontal="center"/>
    </xf>
    <xf numFmtId="0" fontId="4" fillId="0" borderId="23" xfId="0" applyFont="1" applyBorder="1"/>
    <xf numFmtId="0" fontId="3" fillId="0" borderId="24" xfId="0" applyFont="1" applyBorder="1" applyAlignment="1">
      <alignment horizontal="center"/>
    </xf>
    <xf numFmtId="0" fontId="3" fillId="0" borderId="24" xfId="0" applyFont="1" applyBorder="1"/>
    <xf numFmtId="164" fontId="3" fillId="0" borderId="24" xfId="0" applyNumberFormat="1" applyFont="1" applyBorder="1" applyAlignment="1">
      <alignment horizontal="right"/>
    </xf>
    <xf numFmtId="165" fontId="3" fillId="0" borderId="7" xfId="0" applyNumberFormat="1" applyFont="1" applyBorder="1"/>
    <xf numFmtId="165" fontId="3" fillId="0" borderId="9" xfId="0" applyNumberFormat="1" applyFont="1" applyBorder="1" applyAlignment="1">
      <alignment horizontal="right"/>
    </xf>
    <xf numFmtId="0" fontId="3" fillId="0" borderId="29" xfId="0" applyFont="1" applyBorder="1" applyAlignment="1">
      <alignment wrapText="1"/>
    </xf>
    <xf numFmtId="0" fontId="3" fillId="0" borderId="30" xfId="0" applyFont="1" applyBorder="1" applyAlignment="1" applyProtection="1">
      <alignment horizontal="center"/>
      <protection locked="0"/>
    </xf>
    <xf numFmtId="0" fontId="3" fillId="0" borderId="31" xfId="0" applyFont="1" applyBorder="1" applyAlignment="1">
      <alignment horizontal="center"/>
    </xf>
    <xf numFmtId="0" fontId="3" fillId="0" borderId="32" xfId="0" applyFont="1" applyBorder="1"/>
    <xf numFmtId="0" fontId="3" fillId="0" borderId="33" xfId="0" applyFont="1" applyBorder="1" applyAlignment="1">
      <alignment horizontal="center"/>
    </xf>
    <xf numFmtId="0" fontId="4" fillId="0" borderId="34" xfId="0" applyFont="1" applyBorder="1" applyAlignment="1">
      <alignment horizontal="center" vertical="center"/>
    </xf>
    <xf numFmtId="0" fontId="4" fillId="0" borderId="34" xfId="0" applyFont="1" applyBorder="1" applyAlignment="1">
      <alignment horizontal="center" vertical="center" wrapText="1"/>
    </xf>
    <xf numFmtId="0" fontId="3" fillId="0" borderId="37" xfId="0" applyFont="1" applyBorder="1" applyAlignment="1">
      <alignment wrapText="1"/>
    </xf>
    <xf numFmtId="0" fontId="3" fillId="0" borderId="38" xfId="0" applyFont="1" applyBorder="1" applyAlignment="1" applyProtection="1">
      <alignment horizontal="center"/>
      <protection locked="0"/>
    </xf>
    <xf numFmtId="164" fontId="3" fillId="0" borderId="13" xfId="0" applyNumberFormat="1" applyFont="1" applyBorder="1" applyAlignment="1">
      <alignment horizontal="right"/>
    </xf>
    <xf numFmtId="164" fontId="3" fillId="0" borderId="7" xfId="0" applyNumberFormat="1" applyFont="1" applyBorder="1" applyAlignment="1">
      <alignment horizontal="right"/>
    </xf>
    <xf numFmtId="164" fontId="3" fillId="0" borderId="13" xfId="0" applyNumberFormat="1" applyFont="1" applyBorder="1"/>
    <xf numFmtId="164" fontId="3" fillId="0" borderId="7" xfId="0" applyNumberFormat="1" applyFont="1" applyBorder="1"/>
    <xf numFmtId="164" fontId="3" fillId="0" borderId="10" xfId="0" applyNumberFormat="1" applyFont="1" applyBorder="1"/>
    <xf numFmtId="164" fontId="3" fillId="0" borderId="25" xfId="0" applyNumberFormat="1" applyFont="1" applyBorder="1" applyAlignment="1">
      <alignment horizontal="right"/>
    </xf>
    <xf numFmtId="164" fontId="3" fillId="0" borderId="10" xfId="0" applyNumberFormat="1" applyFont="1" applyBorder="1" applyAlignment="1">
      <alignment horizontal="right"/>
    </xf>
    <xf numFmtId="164" fontId="3" fillId="0" borderId="39" xfId="0" applyNumberFormat="1" applyFont="1" applyBorder="1" applyAlignment="1">
      <alignment horizontal="right"/>
    </xf>
    <xf numFmtId="164" fontId="3" fillId="0" borderId="40" xfId="0" applyNumberFormat="1" applyFont="1" applyBorder="1" applyAlignment="1">
      <alignment horizontal="right"/>
    </xf>
    <xf numFmtId="164" fontId="3" fillId="0" borderId="41" xfId="0" applyNumberFormat="1" applyFont="1" applyBorder="1" applyAlignment="1">
      <alignment horizontal="right"/>
    </xf>
    <xf numFmtId="165" fontId="3" fillId="0" borderId="40" xfId="0" applyNumberFormat="1" applyFont="1" applyBorder="1" applyAlignment="1">
      <alignment horizontal="right"/>
    </xf>
    <xf numFmtId="164" fontId="3" fillId="0" borderId="31" xfId="0" applyNumberFormat="1" applyFont="1" applyBorder="1"/>
    <xf numFmtId="0" fontId="3" fillId="0" borderId="40" xfId="0" applyFont="1" applyBorder="1" applyAlignment="1">
      <alignment horizontal="center"/>
    </xf>
    <xf numFmtId="0" fontId="3" fillId="0" borderId="41" xfId="0" applyFont="1" applyBorder="1" applyAlignment="1">
      <alignment horizontal="center"/>
    </xf>
    <xf numFmtId="164" fontId="3" fillId="0" borderId="42" xfId="0" applyNumberFormat="1" applyFont="1" applyBorder="1"/>
    <xf numFmtId="164" fontId="3" fillId="0" borderId="18" xfId="0" applyNumberFormat="1" applyFont="1" applyBorder="1"/>
    <xf numFmtId="164" fontId="3" fillId="0" borderId="1" xfId="0" applyNumberFormat="1" applyFont="1" applyBorder="1" applyAlignment="1">
      <alignment horizontal="right"/>
    </xf>
    <xf numFmtId="0" fontId="3" fillId="0" borderId="39" xfId="0" applyFont="1" applyBorder="1" applyAlignment="1">
      <alignment horizontal="center"/>
    </xf>
    <xf numFmtId="164" fontId="3" fillId="0" borderId="43" xfId="0" applyNumberFormat="1" applyFont="1" applyBorder="1"/>
    <xf numFmtId="0" fontId="2" fillId="0" borderId="0" xfId="0" applyFont="1" applyAlignment="1">
      <alignment horizontal="left" wrapText="1"/>
    </xf>
    <xf numFmtId="0" fontId="1" fillId="0" borderId="0" xfId="0" applyFont="1" applyAlignment="1">
      <alignment horizontal="left"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7"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164" fontId="6" fillId="0" borderId="0" xfId="0" applyNumberFormat="1" applyFont="1" applyAlignment="1">
      <alignment horizontal="right"/>
    </xf>
    <xf numFmtId="0" fontId="6" fillId="0" borderId="0" xfId="0" applyFont="1" applyAlignment="1">
      <alignment horizontal="right"/>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6" xfId="0" applyFont="1" applyFill="1" applyBorder="1" applyAlignment="1">
      <alignment horizontal="center" vertical="center"/>
    </xf>
    <xf numFmtId="164" fontId="6" fillId="0" borderId="19" xfId="0" applyNumberFormat="1" applyFont="1" applyBorder="1" applyAlignment="1">
      <alignment horizontal="right"/>
    </xf>
    <xf numFmtId="0" fontId="6" fillId="0" borderId="19" xfId="0" applyFont="1" applyBorder="1" applyAlignment="1">
      <alignment horizontal="right"/>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cellXfs>
  <cellStyles count="8">
    <cellStyle name="Comma 2" xfId="5" xr:uid="{B1D24235-509D-4618-BE96-351BF67BABDD}"/>
    <cellStyle name="Currency" xfId="2" builtinId="4"/>
    <cellStyle name="Currency 2" xfId="6" xr:uid="{5ED8F03C-2EC2-478E-95A0-82EA3418CC3A}"/>
    <cellStyle name="Hyperlink" xfId="1" builtinId="8"/>
    <cellStyle name="Normal" xfId="0" builtinId="0"/>
    <cellStyle name="Normal 2" xfId="4" xr:uid="{1EACB7BB-153F-4EFE-B0DE-690CB7C4F55E}"/>
    <cellStyle name="Percent" xfId="3" builtinId="5"/>
    <cellStyle name="Percent 2" xfId="7" xr:uid="{7C7FAA48-DCD9-4B0F-BB65-D289E952F25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51288</xdr:colOff>
      <xdr:row>0</xdr:row>
      <xdr:rowOff>43962</xdr:rowOff>
    </xdr:from>
    <xdr:to>
      <xdr:col>0</xdr:col>
      <xdr:colOff>2168769</xdr:colOff>
      <xdr:row>3</xdr:row>
      <xdr:rowOff>15942</xdr:rowOff>
    </xdr:to>
    <xdr:pic>
      <xdr:nvPicPr>
        <xdr:cNvPr id="11" name="Picture 10">
          <a:extLst>
            <a:ext uri="{FF2B5EF4-FFF2-40B4-BE49-F238E27FC236}">
              <a16:creationId xmlns:a16="http://schemas.microsoft.com/office/drawing/2014/main" id="{29852D34-77C4-40FA-906A-DC9EF233A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43962"/>
          <a:ext cx="2117481" cy="5947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CB7D-737E-41EC-89AD-590AEBA20108}">
  <sheetPr>
    <pageSetUpPr fitToPage="1"/>
  </sheetPr>
  <dimension ref="A1:R110"/>
  <sheetViews>
    <sheetView tabSelected="1" zoomScale="90" zoomScaleNormal="90" workbookViewId="0">
      <selection activeCell="C11" sqref="C11"/>
    </sheetView>
    <sheetView tabSelected="1" topLeftCell="A82" workbookViewId="1">
      <selection activeCell="G102" sqref="G102"/>
    </sheetView>
  </sheetViews>
  <sheetFormatPr defaultColWidth="9.140625" defaultRowHeight="15" x14ac:dyDescent="0.25"/>
  <cols>
    <col min="1" max="1" width="34.42578125" style="28" customWidth="1"/>
    <col min="2" max="2" width="21" style="1" customWidth="1"/>
    <col min="3" max="3" width="19" style="1" customWidth="1"/>
    <col min="4" max="4" width="6" style="1" customWidth="1"/>
    <col min="5" max="5" width="15.28515625" style="29" hidden="1" customWidth="1"/>
    <col min="6" max="6" width="15.28515625" style="29" customWidth="1"/>
    <col min="7" max="7" width="19" style="28" customWidth="1"/>
    <col min="8" max="8" width="5.7109375" customWidth="1"/>
    <col min="9" max="10" width="16.140625" style="39" hidden="1" customWidth="1"/>
    <col min="11" max="11" width="18.28515625" style="38" hidden="1" customWidth="1"/>
    <col min="12" max="12" width="0" style="38" hidden="1" customWidth="1"/>
    <col min="13" max="13" width="12.140625" customWidth="1"/>
    <col min="15" max="15" width="12" bestFit="1" customWidth="1"/>
    <col min="16" max="16" width="10.85546875" bestFit="1" customWidth="1"/>
    <col min="17" max="17" width="11" bestFit="1" customWidth="1"/>
  </cols>
  <sheetData>
    <row r="1" spans="1:18" ht="18.75" x14ac:dyDescent="0.3">
      <c r="A1" s="37"/>
      <c r="B1" s="89" t="s">
        <v>111</v>
      </c>
      <c r="C1" s="89"/>
      <c r="D1" s="89"/>
      <c r="E1" s="89"/>
      <c r="F1" s="89"/>
      <c r="G1" s="89"/>
    </row>
    <row r="2" spans="1:18" x14ac:dyDescent="0.25">
      <c r="A2" s="37"/>
      <c r="B2" s="90" t="s">
        <v>145</v>
      </c>
      <c r="C2" s="90"/>
      <c r="D2" s="90"/>
      <c r="E2" s="90"/>
      <c r="F2" s="90"/>
      <c r="G2" s="90"/>
    </row>
    <row r="3" spans="1:18" ht="15" customHeight="1" x14ac:dyDescent="0.25">
      <c r="A3" s="37"/>
      <c r="E3" s="1"/>
      <c r="F3" s="1"/>
      <c r="G3" s="1"/>
    </row>
    <row r="4" spans="1:18" x14ac:dyDescent="0.25">
      <c r="A4" s="30" t="s">
        <v>116</v>
      </c>
      <c r="B4" s="2" t="s">
        <v>118</v>
      </c>
      <c r="C4" s="31"/>
      <c r="F4" s="2" t="s">
        <v>114</v>
      </c>
      <c r="G4" s="31"/>
    </row>
    <row r="5" spans="1:18" x14ac:dyDescent="0.25">
      <c r="A5" s="30" t="s">
        <v>119</v>
      </c>
      <c r="B5" s="2" t="s">
        <v>112</v>
      </c>
      <c r="C5" s="32"/>
      <c r="F5" s="2" t="s">
        <v>113</v>
      </c>
      <c r="G5" s="32"/>
      <c r="O5" s="44"/>
      <c r="P5" s="44"/>
      <c r="R5" s="43"/>
    </row>
    <row r="6" spans="1:18" ht="9.75" customHeight="1" x14ac:dyDescent="0.25">
      <c r="A6" s="91"/>
      <c r="B6" s="91"/>
      <c r="C6" s="91"/>
      <c r="D6" s="91"/>
      <c r="E6" s="91"/>
      <c r="F6" s="91"/>
      <c r="G6" s="91"/>
    </row>
    <row r="7" spans="1:18" ht="65.25" customHeight="1" x14ac:dyDescent="0.25">
      <c r="A7" s="84" t="s">
        <v>132</v>
      </c>
      <c r="B7" s="85"/>
      <c r="C7" s="85"/>
      <c r="D7" s="85"/>
      <c r="E7" s="85"/>
      <c r="F7" s="85"/>
      <c r="G7" s="85"/>
      <c r="I7" s="40" t="s">
        <v>125</v>
      </c>
    </row>
    <row r="8" spans="1:18" ht="9.75" customHeight="1" thickBot="1" x14ac:dyDescent="0.3">
      <c r="A8" s="3"/>
      <c r="E8" s="92" t="s">
        <v>2</v>
      </c>
      <c r="F8" s="92"/>
      <c r="G8" s="93"/>
    </row>
    <row r="9" spans="1:18" ht="26.25" customHeight="1" thickBot="1" x14ac:dyDescent="0.3">
      <c r="A9" s="4" t="s">
        <v>1</v>
      </c>
      <c r="B9" s="5" t="s">
        <v>115</v>
      </c>
      <c r="C9" s="4" t="s">
        <v>90</v>
      </c>
      <c r="D9" s="4" t="s">
        <v>89</v>
      </c>
      <c r="F9" s="4" t="s">
        <v>91</v>
      </c>
      <c r="G9" s="4" t="s">
        <v>92</v>
      </c>
      <c r="I9" s="39" t="s">
        <v>124</v>
      </c>
      <c r="J9" s="39" t="s">
        <v>124</v>
      </c>
      <c r="K9" s="38" t="s">
        <v>127</v>
      </c>
    </row>
    <row r="10" spans="1:18" ht="16.5" customHeight="1" thickBot="1" x14ac:dyDescent="0.3">
      <c r="A10" s="86" t="s">
        <v>0</v>
      </c>
      <c r="B10" s="87"/>
      <c r="C10" s="87"/>
      <c r="D10" s="87"/>
      <c r="E10" s="87"/>
      <c r="F10" s="87"/>
      <c r="G10" s="88"/>
    </row>
    <row r="11" spans="1:18" x14ac:dyDescent="0.25">
      <c r="A11" s="34" t="s">
        <v>4</v>
      </c>
      <c r="B11" s="6" t="s">
        <v>3</v>
      </c>
      <c r="C11" s="7"/>
      <c r="D11" s="6" t="s">
        <v>96</v>
      </c>
      <c r="E11" s="11">
        <v>145.34882694000001</v>
      </c>
      <c r="F11" s="72">
        <f>ROUND(E11,2)</f>
        <v>145.35</v>
      </c>
      <c r="G11" s="65">
        <f>C11*F11</f>
        <v>0</v>
      </c>
      <c r="K11" s="39">
        <v>210</v>
      </c>
    </row>
    <row r="12" spans="1:18" x14ac:dyDescent="0.25">
      <c r="A12" s="35" t="s">
        <v>5</v>
      </c>
      <c r="B12" s="9" t="s">
        <v>3</v>
      </c>
      <c r="C12" s="10"/>
      <c r="D12" s="9" t="s">
        <v>96</v>
      </c>
      <c r="E12" s="11">
        <v>150.07561806000001</v>
      </c>
      <c r="F12" s="72">
        <f t="shared" ref="F12:F63" si="0">ROUND(E12,2)</f>
        <v>150.08000000000001</v>
      </c>
      <c r="G12" s="65">
        <f t="shared" ref="G12:G64" si="1">C12*F12</f>
        <v>0</v>
      </c>
    </row>
    <row r="13" spans="1:18" x14ac:dyDescent="0.25">
      <c r="A13" s="35" t="s">
        <v>6</v>
      </c>
      <c r="B13" s="9" t="s">
        <v>3</v>
      </c>
      <c r="C13" s="10"/>
      <c r="D13" s="9" t="s">
        <v>96</v>
      </c>
      <c r="E13" s="11">
        <v>189.0716448</v>
      </c>
      <c r="F13" s="72">
        <f t="shared" si="0"/>
        <v>189.07</v>
      </c>
      <c r="G13" s="65">
        <f t="shared" si="1"/>
        <v>0</v>
      </c>
      <c r="K13" s="39">
        <v>160</v>
      </c>
    </row>
    <row r="14" spans="1:18" x14ac:dyDescent="0.25">
      <c r="A14" s="35" t="s">
        <v>14</v>
      </c>
      <c r="B14" s="9" t="s">
        <v>3</v>
      </c>
      <c r="C14" s="10"/>
      <c r="D14" s="9" t="s">
        <v>96</v>
      </c>
      <c r="E14" s="11">
        <v>198.52522704</v>
      </c>
      <c r="F14" s="72">
        <f t="shared" si="0"/>
        <v>198.53</v>
      </c>
      <c r="G14" s="65">
        <f t="shared" si="1"/>
        <v>0</v>
      </c>
    </row>
    <row r="15" spans="1:18" x14ac:dyDescent="0.25">
      <c r="A15" s="35" t="s">
        <v>13</v>
      </c>
      <c r="B15" s="9" t="s">
        <v>3</v>
      </c>
      <c r="C15" s="10"/>
      <c r="D15" s="9" t="s">
        <v>96</v>
      </c>
      <c r="E15" s="11">
        <v>388.77856962000004</v>
      </c>
      <c r="F15" s="72">
        <f t="shared" si="0"/>
        <v>388.78</v>
      </c>
      <c r="G15" s="65">
        <f t="shared" si="1"/>
        <v>0</v>
      </c>
    </row>
    <row r="16" spans="1:18" x14ac:dyDescent="0.25">
      <c r="A16" s="35" t="s">
        <v>12</v>
      </c>
      <c r="B16" s="9" t="s">
        <v>3</v>
      </c>
      <c r="C16" s="10"/>
      <c r="D16" s="9" t="s">
        <v>96</v>
      </c>
      <c r="E16" s="11">
        <v>414.77592078000004</v>
      </c>
      <c r="F16" s="72">
        <f t="shared" si="0"/>
        <v>414.78</v>
      </c>
      <c r="G16" s="65">
        <f t="shared" si="1"/>
        <v>0</v>
      </c>
    </row>
    <row r="17" spans="1:11" x14ac:dyDescent="0.25">
      <c r="A17" s="35" t="s">
        <v>11</v>
      </c>
      <c r="B17" s="9" t="s">
        <v>3</v>
      </c>
      <c r="C17" s="10"/>
      <c r="D17" s="9" t="s">
        <v>96</v>
      </c>
      <c r="E17" s="11">
        <v>497.49476538000005</v>
      </c>
      <c r="F17" s="72">
        <f t="shared" si="0"/>
        <v>497.49</v>
      </c>
      <c r="G17" s="65">
        <f t="shared" si="1"/>
        <v>0</v>
      </c>
    </row>
    <row r="18" spans="1:11" x14ac:dyDescent="0.25">
      <c r="A18" s="35" t="s">
        <v>10</v>
      </c>
      <c r="B18" s="9" t="s">
        <v>3</v>
      </c>
      <c r="C18" s="10"/>
      <c r="D18" s="9" t="s">
        <v>96</v>
      </c>
      <c r="E18" s="11">
        <v>542.39928101999999</v>
      </c>
      <c r="F18" s="72">
        <f t="shared" si="0"/>
        <v>542.4</v>
      </c>
      <c r="G18" s="65">
        <f t="shared" si="1"/>
        <v>0</v>
      </c>
      <c r="K18" s="39">
        <v>1300</v>
      </c>
    </row>
    <row r="19" spans="1:11" x14ac:dyDescent="0.25">
      <c r="A19" s="35" t="s">
        <v>9</v>
      </c>
      <c r="B19" s="9" t="s">
        <v>3</v>
      </c>
      <c r="C19" s="10"/>
      <c r="D19" s="9" t="s">
        <v>96</v>
      </c>
      <c r="E19" s="11">
        <v>550.67116548000001</v>
      </c>
      <c r="F19" s="72">
        <f t="shared" si="0"/>
        <v>550.66999999999996</v>
      </c>
      <c r="G19" s="65">
        <f t="shared" si="1"/>
        <v>0</v>
      </c>
      <c r="K19" s="41">
        <v>470</v>
      </c>
    </row>
    <row r="20" spans="1:11" x14ac:dyDescent="0.25">
      <c r="A20" s="35" t="s">
        <v>8</v>
      </c>
      <c r="B20" s="9" t="s">
        <v>3</v>
      </c>
      <c r="C20" s="10"/>
      <c r="D20" s="9" t="s">
        <v>96</v>
      </c>
      <c r="E20" s="11">
        <v>561.3064455</v>
      </c>
      <c r="F20" s="72">
        <f t="shared" si="0"/>
        <v>561.30999999999995</v>
      </c>
      <c r="G20" s="65">
        <f t="shared" si="1"/>
        <v>0</v>
      </c>
    </row>
    <row r="21" spans="1:11" x14ac:dyDescent="0.25">
      <c r="A21" s="35" t="s">
        <v>7</v>
      </c>
      <c r="B21" s="9" t="s">
        <v>3</v>
      </c>
      <c r="C21" s="10"/>
      <c r="D21" s="9" t="s">
        <v>96</v>
      </c>
      <c r="E21" s="11">
        <v>634.57170786000006</v>
      </c>
      <c r="F21" s="72">
        <f t="shared" si="0"/>
        <v>634.57000000000005</v>
      </c>
      <c r="G21" s="65">
        <f t="shared" si="1"/>
        <v>0</v>
      </c>
    </row>
    <row r="22" spans="1:11" x14ac:dyDescent="0.25">
      <c r="A22" s="35" t="s">
        <v>15</v>
      </c>
      <c r="B22" s="9" t="s">
        <v>3</v>
      </c>
      <c r="C22" s="10"/>
      <c r="D22" s="9" t="s">
        <v>96</v>
      </c>
      <c r="E22" s="11">
        <v>710.20036578000008</v>
      </c>
      <c r="F22" s="72">
        <f t="shared" si="0"/>
        <v>710.2</v>
      </c>
      <c r="G22" s="65">
        <f t="shared" si="1"/>
        <v>0</v>
      </c>
    </row>
    <row r="23" spans="1:11" x14ac:dyDescent="0.25">
      <c r="A23" s="35" t="s">
        <v>16</v>
      </c>
      <c r="B23" s="9" t="s">
        <v>3</v>
      </c>
      <c r="C23" s="10"/>
      <c r="D23" s="9" t="s">
        <v>96</v>
      </c>
      <c r="E23" s="11">
        <v>781.10223257999996</v>
      </c>
      <c r="F23" s="72">
        <f t="shared" si="0"/>
        <v>781.1</v>
      </c>
      <c r="G23" s="65">
        <f t="shared" si="1"/>
        <v>0</v>
      </c>
    </row>
    <row r="24" spans="1:11" x14ac:dyDescent="0.25">
      <c r="A24" s="35" t="s">
        <v>17</v>
      </c>
      <c r="B24" s="9" t="s">
        <v>18</v>
      </c>
      <c r="C24" s="10"/>
      <c r="D24" s="9" t="s">
        <v>97</v>
      </c>
      <c r="E24" s="11">
        <v>3028.6914101400002</v>
      </c>
      <c r="F24" s="72">
        <f t="shared" si="0"/>
        <v>3028.69</v>
      </c>
      <c r="G24" s="65">
        <f t="shared" si="1"/>
        <v>0</v>
      </c>
    </row>
    <row r="25" spans="1:11" x14ac:dyDescent="0.25">
      <c r="A25" s="35" t="s">
        <v>19</v>
      </c>
      <c r="B25" s="9" t="s">
        <v>18</v>
      </c>
      <c r="C25" s="10"/>
      <c r="D25" s="9" t="s">
        <v>97</v>
      </c>
      <c r="E25" s="11">
        <v>3663.2631180000003</v>
      </c>
      <c r="F25" s="72">
        <f t="shared" si="0"/>
        <v>3663.26</v>
      </c>
      <c r="G25" s="65">
        <f t="shared" si="1"/>
        <v>0</v>
      </c>
      <c r="K25" s="41">
        <v>3100</v>
      </c>
    </row>
    <row r="26" spans="1:11" x14ac:dyDescent="0.25">
      <c r="A26" s="35" t="s">
        <v>20</v>
      </c>
      <c r="B26" s="9" t="s">
        <v>18</v>
      </c>
      <c r="C26" s="10"/>
      <c r="D26" s="9" t="s">
        <v>97</v>
      </c>
      <c r="E26" s="11">
        <v>4372.2817860000005</v>
      </c>
      <c r="F26" s="72">
        <f t="shared" si="0"/>
        <v>4372.28</v>
      </c>
      <c r="G26" s="65">
        <f t="shared" si="1"/>
        <v>0</v>
      </c>
    </row>
    <row r="27" spans="1:11" x14ac:dyDescent="0.25">
      <c r="A27" s="35" t="s">
        <v>21</v>
      </c>
      <c r="B27" s="9" t="s">
        <v>18</v>
      </c>
      <c r="C27" s="10"/>
      <c r="D27" s="9" t="s">
        <v>97</v>
      </c>
      <c r="E27" s="11">
        <v>5081.3004540000011</v>
      </c>
      <c r="F27" s="72">
        <f t="shared" si="0"/>
        <v>5081.3</v>
      </c>
      <c r="G27" s="65">
        <f t="shared" si="1"/>
        <v>0</v>
      </c>
      <c r="K27" s="41">
        <v>4300</v>
      </c>
    </row>
    <row r="28" spans="1:11" x14ac:dyDescent="0.25">
      <c r="A28" s="35" t="s">
        <v>22</v>
      </c>
      <c r="B28" s="9"/>
      <c r="C28" s="10"/>
      <c r="D28" s="9" t="s">
        <v>97</v>
      </c>
      <c r="E28" s="11">
        <v>9276.3275730000005</v>
      </c>
      <c r="F28" s="72">
        <f t="shared" si="0"/>
        <v>9276.33</v>
      </c>
      <c r="G28" s="65">
        <f t="shared" si="1"/>
        <v>0</v>
      </c>
    </row>
    <row r="29" spans="1:11" x14ac:dyDescent="0.25">
      <c r="A29" s="35" t="s">
        <v>23</v>
      </c>
      <c r="B29" s="9"/>
      <c r="C29" s="10"/>
      <c r="D29" s="9" t="s">
        <v>97</v>
      </c>
      <c r="E29" s="11">
        <v>14204.0073156</v>
      </c>
      <c r="F29" s="72">
        <f t="shared" si="0"/>
        <v>14204.01</v>
      </c>
      <c r="G29" s="65">
        <f t="shared" si="1"/>
        <v>0</v>
      </c>
    </row>
    <row r="30" spans="1:11" x14ac:dyDescent="0.25">
      <c r="A30" s="35" t="s">
        <v>130</v>
      </c>
      <c r="B30" s="9"/>
      <c r="C30" s="10"/>
      <c r="D30" s="9" t="s">
        <v>97</v>
      </c>
      <c r="E30" s="11">
        <v>28360.746720000003</v>
      </c>
      <c r="F30" s="72">
        <f t="shared" si="0"/>
        <v>28360.75</v>
      </c>
      <c r="G30" s="65">
        <f t="shared" si="1"/>
        <v>0</v>
      </c>
    </row>
    <row r="31" spans="1:11" x14ac:dyDescent="0.25">
      <c r="A31" s="35" t="s">
        <v>24</v>
      </c>
      <c r="B31" s="9"/>
      <c r="C31" s="10"/>
      <c r="D31" s="9" t="s">
        <v>97</v>
      </c>
      <c r="E31" s="11">
        <v>2138.8729818000002</v>
      </c>
      <c r="F31" s="72">
        <f t="shared" si="0"/>
        <v>2138.87</v>
      </c>
      <c r="G31" s="65">
        <f t="shared" si="1"/>
        <v>0</v>
      </c>
    </row>
    <row r="32" spans="1:11" ht="15" customHeight="1" x14ac:dyDescent="0.25">
      <c r="A32" s="35" t="s">
        <v>88</v>
      </c>
      <c r="B32" s="9" t="s">
        <v>18</v>
      </c>
      <c r="C32" s="10"/>
      <c r="D32" s="9" t="s">
        <v>97</v>
      </c>
      <c r="E32" s="11">
        <v>590.84888999999998</v>
      </c>
      <c r="F32" s="72">
        <f t="shared" si="0"/>
        <v>590.85</v>
      </c>
      <c r="G32" s="65">
        <f t="shared" si="1"/>
        <v>0</v>
      </c>
    </row>
    <row r="33" spans="1:11" x14ac:dyDescent="0.25">
      <c r="A33" s="35" t="s">
        <v>25</v>
      </c>
      <c r="B33" s="9" t="s">
        <v>122</v>
      </c>
      <c r="C33" s="10"/>
      <c r="D33" s="9" t="s">
        <v>97</v>
      </c>
      <c r="E33" s="11">
        <v>9837.6340185000008</v>
      </c>
      <c r="F33" s="72">
        <f t="shared" si="0"/>
        <v>9837.6299999999992</v>
      </c>
      <c r="G33" s="65">
        <f t="shared" si="1"/>
        <v>0</v>
      </c>
    </row>
    <row r="34" spans="1:11" x14ac:dyDescent="0.25">
      <c r="A34" s="35" t="s">
        <v>26</v>
      </c>
      <c r="B34" s="9" t="s">
        <v>122</v>
      </c>
      <c r="C34" s="10"/>
      <c r="D34" s="9" t="s">
        <v>97</v>
      </c>
      <c r="E34" s="11">
        <v>3846.4262739000005</v>
      </c>
      <c r="F34" s="72">
        <f t="shared" si="0"/>
        <v>3846.43</v>
      </c>
      <c r="G34" s="65">
        <f t="shared" si="1"/>
        <v>0</v>
      </c>
    </row>
    <row r="35" spans="1:11" x14ac:dyDescent="0.25">
      <c r="A35" s="35" t="s">
        <v>27</v>
      </c>
      <c r="B35" s="9"/>
      <c r="C35" s="10"/>
      <c r="D35" s="9" t="s">
        <v>97</v>
      </c>
      <c r="E35" s="11">
        <v>339.14726286000001</v>
      </c>
      <c r="F35" s="72">
        <f t="shared" si="0"/>
        <v>339.15</v>
      </c>
      <c r="G35" s="65">
        <f t="shared" si="1"/>
        <v>0</v>
      </c>
    </row>
    <row r="36" spans="1:11" x14ac:dyDescent="0.25">
      <c r="A36" s="35" t="s">
        <v>28</v>
      </c>
      <c r="B36" s="9" t="s">
        <v>29</v>
      </c>
      <c r="C36" s="10"/>
      <c r="D36" s="9" t="s">
        <v>97</v>
      </c>
      <c r="E36" s="11">
        <v>6168.4624116000005</v>
      </c>
      <c r="F36" s="72">
        <f t="shared" si="0"/>
        <v>6168.46</v>
      </c>
      <c r="G36" s="65">
        <f t="shared" si="1"/>
        <v>0</v>
      </c>
    </row>
    <row r="37" spans="1:11" x14ac:dyDescent="0.25">
      <c r="A37" s="35" t="s">
        <v>133</v>
      </c>
      <c r="B37" s="9" t="s">
        <v>134</v>
      </c>
      <c r="C37" s="10"/>
      <c r="D37" s="9" t="s">
        <v>97</v>
      </c>
      <c r="E37" s="11">
        <v>472.67911200000003</v>
      </c>
      <c r="F37" s="72">
        <f t="shared" si="0"/>
        <v>472.68</v>
      </c>
      <c r="G37" s="65">
        <f t="shared" si="1"/>
        <v>0</v>
      </c>
    </row>
    <row r="38" spans="1:11" x14ac:dyDescent="0.25">
      <c r="A38" s="35" t="s">
        <v>135</v>
      </c>
      <c r="B38" s="9" t="s">
        <v>134</v>
      </c>
      <c r="C38" s="10"/>
      <c r="D38" s="9" t="s">
        <v>97</v>
      </c>
      <c r="E38" s="11">
        <v>709.01866800000005</v>
      </c>
      <c r="F38" s="72">
        <f t="shared" si="0"/>
        <v>709.02</v>
      </c>
      <c r="G38" s="65">
        <f t="shared" si="1"/>
        <v>0</v>
      </c>
    </row>
    <row r="39" spans="1:11" x14ac:dyDescent="0.25">
      <c r="A39" s="35" t="s">
        <v>30</v>
      </c>
      <c r="B39" s="9" t="s">
        <v>31</v>
      </c>
      <c r="C39" s="10"/>
      <c r="D39" s="9" t="s">
        <v>97</v>
      </c>
      <c r="E39" s="11">
        <v>15297.0777621</v>
      </c>
      <c r="F39" s="72">
        <f t="shared" si="0"/>
        <v>15297.08</v>
      </c>
      <c r="G39" s="65">
        <f t="shared" si="1"/>
        <v>0</v>
      </c>
    </row>
    <row r="40" spans="1:11" x14ac:dyDescent="0.25">
      <c r="A40" s="35" t="s">
        <v>139</v>
      </c>
      <c r="B40" s="9" t="s">
        <v>134</v>
      </c>
      <c r="C40" s="10"/>
      <c r="D40" s="9" t="s">
        <v>97</v>
      </c>
      <c r="E40" s="11">
        <v>1418.0373360000001</v>
      </c>
      <c r="F40" s="72">
        <f t="shared" si="0"/>
        <v>1418.04</v>
      </c>
      <c r="G40" s="65">
        <f t="shared" si="1"/>
        <v>0</v>
      </c>
    </row>
    <row r="41" spans="1:11" x14ac:dyDescent="0.25">
      <c r="A41" s="35" t="s">
        <v>136</v>
      </c>
      <c r="B41" s="9" t="s">
        <v>134</v>
      </c>
      <c r="C41" s="10"/>
      <c r="D41" s="9" t="s">
        <v>97</v>
      </c>
      <c r="E41" s="11">
        <v>2658.8200050000005</v>
      </c>
      <c r="F41" s="72">
        <f t="shared" si="0"/>
        <v>2658.82</v>
      </c>
      <c r="G41" s="65">
        <f t="shared" si="1"/>
        <v>0</v>
      </c>
    </row>
    <row r="42" spans="1:11" x14ac:dyDescent="0.25">
      <c r="A42" s="35" t="s">
        <v>137</v>
      </c>
      <c r="B42" s="9" t="s">
        <v>134</v>
      </c>
      <c r="C42" s="10"/>
      <c r="D42" s="9" t="s">
        <v>97</v>
      </c>
      <c r="E42" s="11">
        <v>3545.0933400000004</v>
      </c>
      <c r="F42" s="72">
        <f t="shared" si="0"/>
        <v>3545.09</v>
      </c>
      <c r="G42" s="65">
        <f t="shared" si="1"/>
        <v>0</v>
      </c>
    </row>
    <row r="43" spans="1:11" x14ac:dyDescent="0.25">
      <c r="A43" s="35" t="s">
        <v>138</v>
      </c>
      <c r="B43" s="9" t="s">
        <v>134</v>
      </c>
      <c r="C43" s="10"/>
      <c r="D43" s="9" t="s">
        <v>97</v>
      </c>
      <c r="E43" s="11">
        <v>4431.3666750000002</v>
      </c>
      <c r="F43" s="72">
        <f t="shared" si="0"/>
        <v>4431.37</v>
      </c>
      <c r="G43" s="65">
        <f t="shared" si="1"/>
        <v>0</v>
      </c>
    </row>
    <row r="44" spans="1:11" x14ac:dyDescent="0.25">
      <c r="A44" s="35" t="s">
        <v>32</v>
      </c>
      <c r="B44" s="9" t="s">
        <v>33</v>
      </c>
      <c r="C44" s="10"/>
      <c r="D44" s="9" t="s">
        <v>97</v>
      </c>
      <c r="E44" s="11">
        <v>2164.8703329600003</v>
      </c>
      <c r="F44" s="72">
        <f t="shared" si="0"/>
        <v>2164.87</v>
      </c>
      <c r="G44" s="65">
        <f t="shared" si="1"/>
        <v>0</v>
      </c>
    </row>
    <row r="45" spans="1:11" x14ac:dyDescent="0.25">
      <c r="A45" s="35" t="s">
        <v>36</v>
      </c>
      <c r="B45" s="9" t="s">
        <v>37</v>
      </c>
      <c r="C45" s="10"/>
      <c r="D45" s="9" t="s">
        <v>97</v>
      </c>
      <c r="E45" s="11">
        <v>2127.056004</v>
      </c>
      <c r="F45" s="72">
        <f t="shared" si="0"/>
        <v>2127.06</v>
      </c>
      <c r="G45" s="65">
        <f t="shared" si="1"/>
        <v>0</v>
      </c>
      <c r="K45" s="39" t="s">
        <v>126</v>
      </c>
    </row>
    <row r="46" spans="1:11" x14ac:dyDescent="0.25">
      <c r="A46" s="35" t="s">
        <v>38</v>
      </c>
      <c r="B46" s="9" t="s">
        <v>37</v>
      </c>
      <c r="C46" s="10"/>
      <c r="D46" s="9" t="s">
        <v>97</v>
      </c>
      <c r="E46" s="11">
        <v>295.42444499999999</v>
      </c>
      <c r="F46" s="72">
        <f t="shared" si="0"/>
        <v>295.42</v>
      </c>
      <c r="G46" s="65">
        <f t="shared" si="1"/>
        <v>0</v>
      </c>
    </row>
    <row r="47" spans="1:11" x14ac:dyDescent="0.25">
      <c r="A47" s="35" t="s">
        <v>34</v>
      </c>
      <c r="B47" s="9" t="s">
        <v>35</v>
      </c>
      <c r="C47" s="10"/>
      <c r="D47" s="9" t="s">
        <v>97</v>
      </c>
      <c r="E47" s="11">
        <v>3328.84264626</v>
      </c>
      <c r="F47" s="72">
        <f t="shared" si="0"/>
        <v>3328.84</v>
      </c>
      <c r="G47" s="65">
        <f t="shared" si="1"/>
        <v>0</v>
      </c>
    </row>
    <row r="48" spans="1:11" x14ac:dyDescent="0.25">
      <c r="A48" s="35" t="s">
        <v>82</v>
      </c>
      <c r="B48" s="9" t="s">
        <v>41</v>
      </c>
      <c r="C48" s="10"/>
      <c r="D48" s="9" t="s">
        <v>97</v>
      </c>
      <c r="E48" s="11">
        <v>6853.8471240000008</v>
      </c>
      <c r="F48" s="72">
        <f t="shared" si="0"/>
        <v>6853.85</v>
      </c>
      <c r="G48" s="65">
        <f t="shared" si="1"/>
        <v>0</v>
      </c>
      <c r="K48" s="39">
        <v>5800</v>
      </c>
    </row>
    <row r="49" spans="1:11" x14ac:dyDescent="0.25">
      <c r="A49" s="35" t="s">
        <v>39</v>
      </c>
      <c r="B49" s="9" t="s">
        <v>40</v>
      </c>
      <c r="C49" s="10"/>
      <c r="D49" s="9" t="s">
        <v>97</v>
      </c>
      <c r="E49" s="11">
        <v>10694.364909</v>
      </c>
      <c r="F49" s="72">
        <f t="shared" si="0"/>
        <v>10694.36</v>
      </c>
      <c r="G49" s="65">
        <f t="shared" si="1"/>
        <v>0</v>
      </c>
      <c r="K49" s="39">
        <v>9300</v>
      </c>
    </row>
    <row r="50" spans="1:11" x14ac:dyDescent="0.25">
      <c r="A50" s="35" t="s">
        <v>42</v>
      </c>
      <c r="B50" s="9" t="s">
        <v>85</v>
      </c>
      <c r="C50" s="10"/>
      <c r="D50" s="9" t="s">
        <v>97</v>
      </c>
      <c r="E50" s="11">
        <v>17607.296922000001</v>
      </c>
      <c r="F50" s="72">
        <f t="shared" si="0"/>
        <v>17607.3</v>
      </c>
      <c r="G50" s="65">
        <f t="shared" si="1"/>
        <v>0</v>
      </c>
      <c r="K50" s="38">
        <v>19300</v>
      </c>
    </row>
    <row r="51" spans="1:11" x14ac:dyDescent="0.25">
      <c r="A51" s="35" t="s">
        <v>43</v>
      </c>
      <c r="B51" s="33" t="s">
        <v>86</v>
      </c>
      <c r="C51" s="10"/>
      <c r="D51" s="9" t="s">
        <v>97</v>
      </c>
      <c r="E51" s="11">
        <v>2233.4088042000003</v>
      </c>
      <c r="F51" s="72">
        <f t="shared" si="0"/>
        <v>2233.41</v>
      </c>
      <c r="G51" s="65">
        <f t="shared" si="1"/>
        <v>0</v>
      </c>
    </row>
    <row r="52" spans="1:11" x14ac:dyDescent="0.25">
      <c r="A52" s="35" t="s">
        <v>44</v>
      </c>
      <c r="B52" s="9" t="s">
        <v>45</v>
      </c>
      <c r="C52" s="10"/>
      <c r="D52" s="9" t="s">
        <v>97</v>
      </c>
      <c r="E52" s="11">
        <v>10635.280020000002</v>
      </c>
      <c r="F52" s="72">
        <f t="shared" si="0"/>
        <v>10635.28</v>
      </c>
      <c r="G52" s="65">
        <f t="shared" si="1"/>
        <v>0</v>
      </c>
      <c r="K52" s="39">
        <v>9000</v>
      </c>
    </row>
    <row r="53" spans="1:11" x14ac:dyDescent="0.25">
      <c r="A53" s="35" t="s">
        <v>46</v>
      </c>
      <c r="B53" s="9" t="s">
        <v>47</v>
      </c>
      <c r="C53" s="10"/>
      <c r="D53" s="9" t="s">
        <v>97</v>
      </c>
      <c r="E53" s="11">
        <v>21743.239152000002</v>
      </c>
      <c r="F53" s="72">
        <f t="shared" si="0"/>
        <v>21743.24</v>
      </c>
      <c r="G53" s="65">
        <f t="shared" si="1"/>
        <v>0</v>
      </c>
      <c r="K53" s="39">
        <v>18400</v>
      </c>
    </row>
    <row r="54" spans="1:11" x14ac:dyDescent="0.25">
      <c r="A54" s="35" t="s">
        <v>48</v>
      </c>
      <c r="B54" s="9" t="s">
        <v>47</v>
      </c>
      <c r="C54" s="10"/>
      <c r="D54" s="9" t="s">
        <v>97</v>
      </c>
      <c r="E54" s="11">
        <v>25004.725024800002</v>
      </c>
      <c r="F54" s="72">
        <f t="shared" si="0"/>
        <v>25004.73</v>
      </c>
      <c r="G54" s="65">
        <f t="shared" si="1"/>
        <v>0</v>
      </c>
    </row>
    <row r="55" spans="1:11" x14ac:dyDescent="0.25">
      <c r="A55" s="35" t="s">
        <v>49</v>
      </c>
      <c r="B55" s="9" t="s">
        <v>50</v>
      </c>
      <c r="C55" s="10"/>
      <c r="D55" s="9" t="s">
        <v>97</v>
      </c>
      <c r="E55" s="11">
        <v>2127.056004</v>
      </c>
      <c r="F55" s="72">
        <f t="shared" si="0"/>
        <v>2127.06</v>
      </c>
      <c r="G55" s="65">
        <f t="shared" si="1"/>
        <v>0</v>
      </c>
    </row>
    <row r="56" spans="1:11" x14ac:dyDescent="0.25">
      <c r="A56" s="35" t="s">
        <v>52</v>
      </c>
      <c r="B56" s="9" t="s">
        <v>51</v>
      </c>
      <c r="C56" s="10"/>
      <c r="D56" s="9" t="s">
        <v>97</v>
      </c>
      <c r="E56" s="11">
        <v>16543.768920000002</v>
      </c>
      <c r="F56" s="72">
        <f t="shared" si="0"/>
        <v>16543.77</v>
      </c>
      <c r="G56" s="65">
        <f t="shared" si="1"/>
        <v>0</v>
      </c>
    </row>
    <row r="57" spans="1:11" x14ac:dyDescent="0.25">
      <c r="A57" s="35" t="s">
        <v>53</v>
      </c>
      <c r="B57" s="9" t="s">
        <v>51</v>
      </c>
      <c r="C57" s="10"/>
      <c r="D57" s="9" t="s">
        <v>97</v>
      </c>
      <c r="E57" s="11">
        <v>21270.560040000004</v>
      </c>
      <c r="F57" s="72">
        <f t="shared" si="0"/>
        <v>21270.560000000001</v>
      </c>
      <c r="G57" s="65">
        <f t="shared" si="1"/>
        <v>0</v>
      </c>
    </row>
    <row r="58" spans="1:11" x14ac:dyDescent="0.25">
      <c r="A58" s="35" t="s">
        <v>58</v>
      </c>
      <c r="B58" s="9"/>
      <c r="C58" s="10"/>
      <c r="D58" s="9" t="s">
        <v>97</v>
      </c>
      <c r="E58" s="11">
        <v>580.21360998000011</v>
      </c>
      <c r="F58" s="72">
        <f t="shared" si="0"/>
        <v>580.21</v>
      </c>
      <c r="G58" s="65">
        <f t="shared" si="1"/>
        <v>0</v>
      </c>
    </row>
    <row r="59" spans="1:11" x14ac:dyDescent="0.25">
      <c r="A59" s="35" t="s">
        <v>54</v>
      </c>
      <c r="B59" s="9" t="s">
        <v>55</v>
      </c>
      <c r="C59" s="10"/>
      <c r="D59" s="9" t="s">
        <v>97</v>
      </c>
      <c r="E59" s="11">
        <v>703.11017909999998</v>
      </c>
      <c r="F59" s="72">
        <f t="shared" si="0"/>
        <v>703.11</v>
      </c>
      <c r="G59" s="65">
        <f t="shared" si="1"/>
        <v>0</v>
      </c>
    </row>
    <row r="60" spans="1:11" x14ac:dyDescent="0.25">
      <c r="A60" s="35" t="s">
        <v>60</v>
      </c>
      <c r="B60" s="9" t="s">
        <v>55</v>
      </c>
      <c r="C60" s="10"/>
      <c r="D60" s="9" t="s">
        <v>97</v>
      </c>
      <c r="E60" s="11">
        <v>815.37146819999998</v>
      </c>
      <c r="F60" s="72">
        <f t="shared" si="0"/>
        <v>815.37</v>
      </c>
      <c r="G60" s="65">
        <f t="shared" si="1"/>
        <v>0</v>
      </c>
    </row>
    <row r="61" spans="1:11" x14ac:dyDescent="0.25">
      <c r="A61" s="35" t="s">
        <v>56</v>
      </c>
      <c r="B61" s="9" t="s">
        <v>57</v>
      </c>
      <c r="C61" s="10"/>
      <c r="D61" s="9" t="s">
        <v>97</v>
      </c>
      <c r="E61" s="11">
        <v>362.78121845999999</v>
      </c>
      <c r="F61" s="72">
        <f t="shared" si="0"/>
        <v>362.78</v>
      </c>
      <c r="G61" s="65">
        <f t="shared" si="1"/>
        <v>0</v>
      </c>
    </row>
    <row r="62" spans="1:11" x14ac:dyDescent="0.25">
      <c r="A62" s="35" t="s">
        <v>59</v>
      </c>
      <c r="B62" s="9"/>
      <c r="C62" s="10"/>
      <c r="D62" s="9" t="s">
        <v>96</v>
      </c>
      <c r="E62" s="11">
        <v>1087.1619576000001</v>
      </c>
      <c r="F62" s="72">
        <f t="shared" si="0"/>
        <v>1087.1600000000001</v>
      </c>
      <c r="G62" s="65">
        <f t="shared" si="1"/>
        <v>0</v>
      </c>
    </row>
    <row r="63" spans="1:11" ht="30" x14ac:dyDescent="0.25">
      <c r="A63" s="35" t="s">
        <v>62</v>
      </c>
      <c r="B63" s="9" t="s">
        <v>61</v>
      </c>
      <c r="C63" s="10"/>
      <c r="D63" s="9" t="s">
        <v>97</v>
      </c>
      <c r="E63" s="11">
        <v>23633.955600000001</v>
      </c>
      <c r="F63" s="72">
        <f t="shared" si="0"/>
        <v>23633.96</v>
      </c>
      <c r="G63" s="65">
        <f t="shared" si="1"/>
        <v>0</v>
      </c>
    </row>
    <row r="64" spans="1:11" ht="30" x14ac:dyDescent="0.25">
      <c r="A64" s="36" t="s">
        <v>63</v>
      </c>
      <c r="B64" s="12" t="s">
        <v>64</v>
      </c>
      <c r="C64" s="13"/>
      <c r="D64" s="12" t="s">
        <v>97</v>
      </c>
      <c r="E64" s="14">
        <v>26995.885784099999</v>
      </c>
      <c r="F64" s="14">
        <f>ROUND(E64,2)</f>
        <v>26995.89</v>
      </c>
      <c r="G64" s="71">
        <f t="shared" si="1"/>
        <v>0</v>
      </c>
    </row>
    <row r="65" spans="1:11" ht="15.75" thickBot="1" x14ac:dyDescent="0.3">
      <c r="A65" s="15" t="s">
        <v>2</v>
      </c>
      <c r="B65" s="16" t="s">
        <v>2</v>
      </c>
      <c r="C65" s="16"/>
      <c r="D65" s="16" t="s">
        <v>2</v>
      </c>
      <c r="E65" s="17"/>
      <c r="F65" s="17"/>
      <c r="G65" s="18"/>
    </row>
    <row r="66" spans="1:11" ht="15.75" thickBot="1" x14ac:dyDescent="0.3">
      <c r="A66" s="86" t="s">
        <v>65</v>
      </c>
      <c r="B66" s="87"/>
      <c r="C66" s="87"/>
      <c r="D66" s="87"/>
      <c r="E66" s="87"/>
      <c r="F66" s="87"/>
      <c r="G66" s="88"/>
    </row>
    <row r="67" spans="1:11" ht="16.5" customHeight="1" x14ac:dyDescent="0.25">
      <c r="A67" s="35" t="s">
        <v>66</v>
      </c>
      <c r="B67" s="9" t="s">
        <v>67</v>
      </c>
      <c r="C67" s="10"/>
      <c r="D67" s="9" t="s">
        <v>97</v>
      </c>
      <c r="E67" s="11">
        <v>5820.6500000000005</v>
      </c>
      <c r="F67" s="73">
        <f>ROUND(E67,2)</f>
        <v>5820.65</v>
      </c>
      <c r="G67" s="68">
        <f t="shared" ref="G67:G84" si="2">C67*E67</f>
        <v>0</v>
      </c>
    </row>
    <row r="68" spans="1:11" x14ac:dyDescent="0.25">
      <c r="A68" s="35" t="s">
        <v>68</v>
      </c>
      <c r="B68" s="9" t="s">
        <v>67</v>
      </c>
      <c r="C68" s="10"/>
      <c r="D68" s="9" t="s">
        <v>97</v>
      </c>
      <c r="E68" s="11">
        <v>5820.6500000000005</v>
      </c>
      <c r="F68" s="73">
        <f t="shared" ref="F68:F84" si="3">ROUND(E68,2)</f>
        <v>5820.65</v>
      </c>
      <c r="G68" s="68">
        <f t="shared" si="2"/>
        <v>0</v>
      </c>
    </row>
    <row r="69" spans="1:11" x14ac:dyDescent="0.25">
      <c r="A69" s="35" t="s">
        <v>140</v>
      </c>
      <c r="B69" s="9" t="s">
        <v>69</v>
      </c>
      <c r="C69" s="10"/>
      <c r="D69" s="9" t="s">
        <v>96</v>
      </c>
      <c r="E69" s="11">
        <v>291.03250000000003</v>
      </c>
      <c r="F69" s="73">
        <f t="shared" si="3"/>
        <v>291.02999999999997</v>
      </c>
      <c r="G69" s="68">
        <f t="shared" si="2"/>
        <v>0</v>
      </c>
    </row>
    <row r="70" spans="1:11" x14ac:dyDescent="0.25">
      <c r="A70" s="35" t="s">
        <v>141</v>
      </c>
      <c r="B70" s="9" t="s">
        <v>69</v>
      </c>
      <c r="C70" s="10"/>
      <c r="D70" s="9" t="s">
        <v>96</v>
      </c>
      <c r="E70" s="11">
        <v>354.50933400000002</v>
      </c>
      <c r="F70" s="73">
        <f t="shared" si="3"/>
        <v>354.51</v>
      </c>
      <c r="G70" s="68">
        <f t="shared" si="2"/>
        <v>0</v>
      </c>
      <c r="I70" s="41">
        <v>275</v>
      </c>
      <c r="J70" s="39">
        <v>462</v>
      </c>
      <c r="K70" s="39">
        <v>180</v>
      </c>
    </row>
    <row r="71" spans="1:11" x14ac:dyDescent="0.25">
      <c r="A71" s="35" t="s">
        <v>142</v>
      </c>
      <c r="B71" s="9" t="s">
        <v>69</v>
      </c>
      <c r="C71" s="10"/>
      <c r="D71" s="9" t="s">
        <v>96</v>
      </c>
      <c r="E71" s="11">
        <v>366.32631179999998</v>
      </c>
      <c r="F71" s="73">
        <f t="shared" si="3"/>
        <v>366.33</v>
      </c>
      <c r="G71" s="68">
        <f t="shared" si="2"/>
        <v>0</v>
      </c>
      <c r="K71" s="41">
        <v>100</v>
      </c>
    </row>
    <row r="72" spans="1:11" x14ac:dyDescent="0.25">
      <c r="A72" s="35" t="s">
        <v>143</v>
      </c>
      <c r="B72" s="9" t="s">
        <v>69</v>
      </c>
      <c r="C72" s="10"/>
      <c r="D72" s="9" t="s">
        <v>96</v>
      </c>
      <c r="E72" s="11">
        <v>475.04250755999999</v>
      </c>
      <c r="F72" s="73">
        <f t="shared" si="3"/>
        <v>475.04</v>
      </c>
      <c r="G72" s="68">
        <f t="shared" si="2"/>
        <v>0</v>
      </c>
      <c r="I72" s="41">
        <v>300</v>
      </c>
    </row>
    <row r="73" spans="1:11" x14ac:dyDescent="0.25">
      <c r="A73" s="35" t="s">
        <v>144</v>
      </c>
      <c r="B73" s="9" t="s">
        <v>69</v>
      </c>
      <c r="C73" s="10"/>
      <c r="D73" s="9" t="s">
        <v>96</v>
      </c>
      <c r="E73" s="11">
        <v>593.21228556000005</v>
      </c>
      <c r="F73" s="73">
        <f t="shared" si="3"/>
        <v>593.21</v>
      </c>
      <c r="G73" s="68">
        <f t="shared" si="2"/>
        <v>0</v>
      </c>
      <c r="I73" s="39">
        <v>175</v>
      </c>
    </row>
    <row r="74" spans="1:11" x14ac:dyDescent="0.25">
      <c r="A74" s="35" t="s">
        <v>72</v>
      </c>
      <c r="B74" s="9" t="s">
        <v>70</v>
      </c>
      <c r="C74" s="10"/>
      <c r="D74" s="9" t="s">
        <v>97</v>
      </c>
      <c r="E74" s="11">
        <v>16248.344475</v>
      </c>
      <c r="F74" s="73">
        <f t="shared" si="3"/>
        <v>16248.34</v>
      </c>
      <c r="G74" s="68">
        <f t="shared" si="2"/>
        <v>0</v>
      </c>
      <c r="K74" s="39" t="s">
        <v>123</v>
      </c>
    </row>
    <row r="75" spans="1:11" ht="15" customHeight="1" x14ac:dyDescent="0.25">
      <c r="A75" s="35" t="s">
        <v>73</v>
      </c>
      <c r="B75" s="9" t="s">
        <v>71</v>
      </c>
      <c r="C75" s="10"/>
      <c r="D75" s="9" t="s">
        <v>97</v>
      </c>
      <c r="E75" s="11">
        <v>19173.046480500001</v>
      </c>
      <c r="F75" s="73">
        <f t="shared" si="3"/>
        <v>19173.05</v>
      </c>
      <c r="G75" s="68">
        <f t="shared" si="2"/>
        <v>0</v>
      </c>
      <c r="I75" s="39">
        <v>13500</v>
      </c>
      <c r="J75" s="39">
        <v>14000</v>
      </c>
    </row>
    <row r="76" spans="1:11" x14ac:dyDescent="0.25">
      <c r="A76" s="35" t="s">
        <v>87</v>
      </c>
      <c r="B76" s="9" t="s">
        <v>70</v>
      </c>
      <c r="C76" s="10"/>
      <c r="D76" s="9" t="s">
        <v>97</v>
      </c>
      <c r="E76" s="11">
        <v>17725.466700000001</v>
      </c>
      <c r="F76" s="73">
        <f t="shared" si="3"/>
        <v>17725.47</v>
      </c>
      <c r="G76" s="68">
        <f t="shared" si="2"/>
        <v>0</v>
      </c>
    </row>
    <row r="77" spans="1:11" x14ac:dyDescent="0.25">
      <c r="A77" s="35" t="s">
        <v>74</v>
      </c>
      <c r="B77" s="9" t="s">
        <v>70</v>
      </c>
      <c r="C77" s="10"/>
      <c r="D77" s="9" t="s">
        <v>97</v>
      </c>
      <c r="E77" s="11">
        <v>1169.8808022000001</v>
      </c>
      <c r="F77" s="73">
        <f t="shared" si="3"/>
        <v>1169.8800000000001</v>
      </c>
      <c r="G77" s="68">
        <f t="shared" si="2"/>
        <v>0</v>
      </c>
      <c r="I77" s="41">
        <v>15000</v>
      </c>
      <c r="K77" s="39">
        <v>28600</v>
      </c>
    </row>
    <row r="78" spans="1:11" x14ac:dyDescent="0.25">
      <c r="A78" s="35" t="s">
        <v>75</v>
      </c>
      <c r="B78" s="9" t="s">
        <v>76</v>
      </c>
      <c r="C78" s="10"/>
      <c r="D78" s="9" t="s">
        <v>97</v>
      </c>
      <c r="E78" s="11">
        <v>2186.1408930000002</v>
      </c>
      <c r="F78" s="73">
        <f t="shared" si="3"/>
        <v>2186.14</v>
      </c>
      <c r="G78" s="68">
        <f t="shared" si="2"/>
        <v>0</v>
      </c>
      <c r="K78" s="39">
        <v>17100</v>
      </c>
    </row>
    <row r="79" spans="1:11" x14ac:dyDescent="0.25">
      <c r="A79" s="35" t="s">
        <v>77</v>
      </c>
      <c r="B79" s="9" t="s">
        <v>2</v>
      </c>
      <c r="C79" s="10"/>
      <c r="D79" s="9" t="s">
        <v>97</v>
      </c>
      <c r="E79" s="11">
        <v>651.11547677999999</v>
      </c>
      <c r="F79" s="73">
        <f t="shared" si="3"/>
        <v>651.12</v>
      </c>
      <c r="G79" s="68">
        <f t="shared" si="2"/>
        <v>0</v>
      </c>
    </row>
    <row r="80" spans="1:11" x14ac:dyDescent="0.25">
      <c r="A80" s="35" t="s">
        <v>78</v>
      </c>
      <c r="B80" s="9" t="s">
        <v>79</v>
      </c>
      <c r="C80" s="10"/>
      <c r="D80" s="9" t="s">
        <v>96</v>
      </c>
      <c r="E80" s="11">
        <v>51.994702320000009</v>
      </c>
      <c r="F80" s="73">
        <f t="shared" si="3"/>
        <v>51.99</v>
      </c>
      <c r="G80" s="68">
        <f t="shared" si="2"/>
        <v>0</v>
      </c>
    </row>
    <row r="81" spans="1:10" x14ac:dyDescent="0.25">
      <c r="A81" s="35" t="s">
        <v>80</v>
      </c>
      <c r="B81" s="9"/>
      <c r="C81" s="10"/>
      <c r="D81" s="9" t="s">
        <v>97</v>
      </c>
      <c r="E81" s="11">
        <v>1500.7561805999999</v>
      </c>
      <c r="F81" s="73">
        <f t="shared" si="3"/>
        <v>1500.76</v>
      </c>
      <c r="G81" s="68">
        <f t="shared" si="2"/>
        <v>0</v>
      </c>
    </row>
    <row r="82" spans="1:10" x14ac:dyDescent="0.25">
      <c r="A82" s="35" t="s">
        <v>81</v>
      </c>
      <c r="B82" s="9"/>
      <c r="C82" s="10"/>
      <c r="D82" s="9" t="s">
        <v>129</v>
      </c>
      <c r="E82" s="11">
        <v>29.542444500000002</v>
      </c>
      <c r="F82" s="73">
        <f t="shared" si="3"/>
        <v>29.54</v>
      </c>
      <c r="G82" s="68">
        <f t="shared" si="2"/>
        <v>0</v>
      </c>
    </row>
    <row r="83" spans="1:10" x14ac:dyDescent="0.25">
      <c r="A83" s="35" t="s">
        <v>83</v>
      </c>
      <c r="B83" s="9" t="s">
        <v>70</v>
      </c>
      <c r="C83" s="10"/>
      <c r="D83" s="9" t="s">
        <v>97</v>
      </c>
      <c r="E83" s="11">
        <v>5672.1493440000004</v>
      </c>
      <c r="F83" s="73">
        <f t="shared" si="3"/>
        <v>5672.15</v>
      </c>
      <c r="G83" s="68">
        <f t="shared" si="2"/>
        <v>0</v>
      </c>
    </row>
    <row r="84" spans="1:10" x14ac:dyDescent="0.25">
      <c r="A84" s="36" t="s">
        <v>84</v>
      </c>
      <c r="B84" s="12"/>
      <c r="C84" s="13"/>
      <c r="D84" s="12" t="s">
        <v>97</v>
      </c>
      <c r="E84" s="14">
        <v>319.05840059999997</v>
      </c>
      <c r="F84" s="14">
        <f t="shared" si="3"/>
        <v>319.06</v>
      </c>
      <c r="G84" s="69">
        <f t="shared" si="2"/>
        <v>0</v>
      </c>
      <c r="I84" s="41">
        <v>4800</v>
      </c>
    </row>
    <row r="85" spans="1:10" ht="15.75" thickBot="1" x14ac:dyDescent="0.3">
      <c r="A85" s="15"/>
      <c r="B85" s="16"/>
      <c r="C85" s="16"/>
      <c r="D85" s="16"/>
      <c r="E85" s="17"/>
      <c r="F85" s="17"/>
      <c r="G85" s="15"/>
    </row>
    <row r="86" spans="1:10" ht="15.75" thickBot="1" x14ac:dyDescent="0.3">
      <c r="A86" s="86" t="s">
        <v>98</v>
      </c>
      <c r="B86" s="87"/>
      <c r="C86" s="87"/>
      <c r="D86" s="87"/>
      <c r="E86" s="87"/>
      <c r="F86" s="87"/>
      <c r="G86" s="88"/>
    </row>
    <row r="87" spans="1:10" ht="18.75" customHeight="1" x14ac:dyDescent="0.25">
      <c r="A87" s="35" t="s">
        <v>99</v>
      </c>
      <c r="B87" s="9" t="s">
        <v>104</v>
      </c>
      <c r="C87" s="10"/>
      <c r="D87" s="9" t="s">
        <v>96</v>
      </c>
      <c r="E87" s="11">
        <v>3.2496688950000006</v>
      </c>
      <c r="F87" s="73">
        <f>ROUND(E87,2)</f>
        <v>3.25</v>
      </c>
      <c r="G87" s="68">
        <f>C87*E87</f>
        <v>0</v>
      </c>
    </row>
    <row r="88" spans="1:10" ht="16.5" customHeight="1" x14ac:dyDescent="0.25">
      <c r="A88" s="35" t="s">
        <v>100</v>
      </c>
      <c r="B88" s="9" t="s">
        <v>104</v>
      </c>
      <c r="C88" s="10"/>
      <c r="D88" s="9" t="s">
        <v>102</v>
      </c>
      <c r="E88" s="11">
        <v>41.359422300000006</v>
      </c>
      <c r="F88" s="73">
        <f t="shared" ref="F88:F89" si="4">ROUND(E88,2)</f>
        <v>41.36</v>
      </c>
      <c r="G88" s="68">
        <f>C88*E88</f>
        <v>0</v>
      </c>
    </row>
    <row r="89" spans="1:10" ht="15" customHeight="1" x14ac:dyDescent="0.25">
      <c r="A89" s="36" t="s">
        <v>101</v>
      </c>
      <c r="B89" s="12" t="s">
        <v>104</v>
      </c>
      <c r="C89" s="13"/>
      <c r="D89" s="12" t="s">
        <v>103</v>
      </c>
      <c r="E89" s="14">
        <v>157.16580474000003</v>
      </c>
      <c r="F89" s="14">
        <f t="shared" si="4"/>
        <v>157.16999999999999</v>
      </c>
      <c r="G89" s="69">
        <f>C89*E89</f>
        <v>0</v>
      </c>
      <c r="J89" s="42"/>
    </row>
    <row r="90" spans="1:10" ht="15" customHeight="1" thickBot="1" x14ac:dyDescent="0.3">
      <c r="A90" s="15"/>
      <c r="B90" s="16"/>
      <c r="C90" s="16"/>
      <c r="D90" s="16"/>
      <c r="E90" s="17"/>
      <c r="F90" s="17"/>
      <c r="G90" s="17"/>
      <c r="J90" s="42"/>
    </row>
    <row r="91" spans="1:10" ht="15" customHeight="1" thickBot="1" x14ac:dyDescent="0.3">
      <c r="A91" s="86" t="s">
        <v>106</v>
      </c>
      <c r="B91" s="87"/>
      <c r="C91" s="87"/>
      <c r="D91" s="87"/>
      <c r="E91" s="87"/>
      <c r="F91" s="87"/>
      <c r="G91" s="88"/>
      <c r="J91" s="42"/>
    </row>
    <row r="92" spans="1:10" x14ac:dyDescent="0.25">
      <c r="A92" s="35" t="s">
        <v>109</v>
      </c>
      <c r="B92" s="9"/>
      <c r="C92" s="10"/>
      <c r="D92" s="9" t="s">
        <v>108</v>
      </c>
      <c r="E92" s="45">
        <v>1500</v>
      </c>
      <c r="F92" s="75">
        <f>ROUND(E92,2)</f>
        <v>1500</v>
      </c>
      <c r="G92" s="54">
        <f t="shared" ref="G92:G99" si="5">C92*E92</f>
        <v>0</v>
      </c>
    </row>
    <row r="93" spans="1:10" ht="16.5" customHeight="1" x14ac:dyDescent="0.25">
      <c r="A93" s="35" t="s">
        <v>131</v>
      </c>
      <c r="B93" s="9"/>
      <c r="C93" s="10"/>
      <c r="D93" s="9" t="s">
        <v>97</v>
      </c>
      <c r="E93" s="45"/>
      <c r="F93" s="75"/>
      <c r="G93" s="68">
        <f t="shared" si="5"/>
        <v>0</v>
      </c>
    </row>
    <row r="94" spans="1:10" x14ac:dyDescent="0.25">
      <c r="A94" s="35" t="s">
        <v>128</v>
      </c>
      <c r="B94" s="9"/>
      <c r="C94" s="10"/>
      <c r="D94" s="9"/>
      <c r="E94" s="45"/>
      <c r="F94" s="75"/>
      <c r="G94" s="68">
        <f t="shared" si="5"/>
        <v>0</v>
      </c>
    </row>
    <row r="95" spans="1:10" x14ac:dyDescent="0.25">
      <c r="A95" s="35" t="s">
        <v>128</v>
      </c>
      <c r="B95" s="9"/>
      <c r="C95" s="10"/>
      <c r="D95" s="9"/>
      <c r="E95" s="45"/>
      <c r="F95" s="75"/>
      <c r="G95" s="68">
        <f t="shared" si="5"/>
        <v>0</v>
      </c>
    </row>
    <row r="96" spans="1:10" x14ac:dyDescent="0.25">
      <c r="A96" s="35" t="s">
        <v>128</v>
      </c>
      <c r="B96" s="9"/>
      <c r="C96" s="10"/>
      <c r="D96" s="9"/>
      <c r="E96" s="45"/>
      <c r="F96" s="75"/>
      <c r="G96" s="68">
        <f t="shared" si="5"/>
        <v>0</v>
      </c>
    </row>
    <row r="97" spans="1:7" x14ac:dyDescent="0.25">
      <c r="A97" s="35" t="s">
        <v>128</v>
      </c>
      <c r="B97" s="9"/>
      <c r="C97" s="10"/>
      <c r="D97" s="9"/>
      <c r="E97" s="45"/>
      <c r="F97" s="75"/>
      <c r="G97" s="68">
        <f t="shared" si="5"/>
        <v>0</v>
      </c>
    </row>
    <row r="98" spans="1:7" x14ac:dyDescent="0.25">
      <c r="A98" s="35" t="s">
        <v>128</v>
      </c>
      <c r="B98" s="9"/>
      <c r="C98" s="10"/>
      <c r="D98" s="9"/>
      <c r="E98" s="45"/>
      <c r="F98" s="75"/>
      <c r="G98" s="68">
        <f t="shared" si="5"/>
        <v>0</v>
      </c>
    </row>
    <row r="99" spans="1:7" x14ac:dyDescent="0.25">
      <c r="A99" s="36" t="s">
        <v>128</v>
      </c>
      <c r="B99" s="12"/>
      <c r="C99" s="13"/>
      <c r="D99" s="12"/>
      <c r="E99" s="55"/>
      <c r="F99" s="55"/>
      <c r="G99" s="69">
        <f t="shared" si="5"/>
        <v>0</v>
      </c>
    </row>
    <row r="100" spans="1:7" ht="15.75" thickBot="1" x14ac:dyDescent="0.3">
      <c r="A100" s="15"/>
      <c r="B100" s="16"/>
      <c r="C100" s="16"/>
      <c r="D100" s="16"/>
      <c r="E100" s="17"/>
      <c r="F100" s="17"/>
      <c r="G100" s="17"/>
    </row>
    <row r="101" spans="1:7" ht="15.75" thickBot="1" x14ac:dyDescent="0.3">
      <c r="A101" s="86" t="s">
        <v>117</v>
      </c>
      <c r="B101" s="87"/>
      <c r="C101" s="87"/>
      <c r="D101" s="87"/>
      <c r="E101" s="87"/>
      <c r="F101" s="87"/>
      <c r="G101" s="88"/>
    </row>
    <row r="102" spans="1:7" x14ac:dyDescent="0.25">
      <c r="A102" s="19" t="s">
        <v>110</v>
      </c>
      <c r="B102" s="6"/>
      <c r="C102" s="6"/>
      <c r="D102" s="20"/>
      <c r="E102" s="8"/>
      <c r="F102" s="72"/>
      <c r="G102" s="65">
        <f>SUM(G11:G99)</f>
        <v>0</v>
      </c>
    </row>
    <row r="103" spans="1:7" ht="16.5" customHeight="1" x14ac:dyDescent="0.25">
      <c r="A103" s="19" t="s">
        <v>107</v>
      </c>
      <c r="B103" s="6"/>
      <c r="C103" s="6"/>
      <c r="D103" s="20"/>
      <c r="E103" s="8"/>
      <c r="F103" s="72"/>
      <c r="G103" s="65">
        <f>G102*0.03</f>
        <v>0</v>
      </c>
    </row>
    <row r="104" spans="1:7" x14ac:dyDescent="0.25">
      <c r="A104" s="21" t="s">
        <v>121</v>
      </c>
      <c r="B104" s="9"/>
      <c r="C104" s="9"/>
      <c r="D104" s="22"/>
      <c r="E104" s="11"/>
      <c r="F104" s="73"/>
      <c r="G104" s="66">
        <f>G102*0.15</f>
        <v>0</v>
      </c>
    </row>
    <row r="105" spans="1:7" x14ac:dyDescent="0.25">
      <c r="A105" s="23" t="s">
        <v>120</v>
      </c>
      <c r="B105" s="12"/>
      <c r="C105" s="12"/>
      <c r="D105" s="24"/>
      <c r="E105" s="14"/>
      <c r="F105" s="74"/>
      <c r="G105" s="71">
        <f>SUM(G102:G104)</f>
        <v>0</v>
      </c>
    </row>
    <row r="106" spans="1:7" ht="15.75" thickBot="1" x14ac:dyDescent="0.3">
      <c r="A106" s="25"/>
      <c r="B106" s="26"/>
      <c r="C106" s="26"/>
      <c r="D106" s="25"/>
      <c r="E106" s="27"/>
      <c r="F106" s="27"/>
      <c r="G106" s="25"/>
    </row>
    <row r="107" spans="1:7" ht="15.75" thickBot="1" x14ac:dyDescent="0.3">
      <c r="A107" s="86" t="s">
        <v>105</v>
      </c>
      <c r="B107" s="87"/>
      <c r="C107" s="87"/>
      <c r="D107" s="87"/>
      <c r="E107" s="87"/>
      <c r="F107" s="87"/>
      <c r="G107" s="88"/>
    </row>
    <row r="108" spans="1:7" x14ac:dyDescent="0.25">
      <c r="A108" s="19" t="s">
        <v>93</v>
      </c>
      <c r="B108" s="6"/>
      <c r="C108" s="6"/>
      <c r="D108" s="20"/>
      <c r="E108" s="8"/>
      <c r="F108" s="72"/>
      <c r="G108" s="65">
        <f>G105</f>
        <v>0</v>
      </c>
    </row>
    <row r="109" spans="1:7" ht="16.5" customHeight="1" x14ac:dyDescent="0.25">
      <c r="A109" s="21" t="s">
        <v>94</v>
      </c>
      <c r="B109" s="9"/>
      <c r="C109" s="9"/>
      <c r="D109" s="22"/>
      <c r="E109" s="11"/>
      <c r="F109" s="73"/>
      <c r="G109" s="66">
        <f>G105</f>
        <v>0</v>
      </c>
    </row>
    <row r="110" spans="1:7" x14ac:dyDescent="0.25">
      <c r="A110" s="23" t="s">
        <v>95</v>
      </c>
      <c r="B110" s="12"/>
      <c r="C110" s="12"/>
      <c r="D110" s="24"/>
      <c r="E110" s="14"/>
      <c r="F110" s="74"/>
      <c r="G110" s="71">
        <f>G105*0.25</f>
        <v>0</v>
      </c>
    </row>
  </sheetData>
  <mergeCells count="11">
    <mergeCell ref="A7:G7"/>
    <mergeCell ref="A91:G91"/>
    <mergeCell ref="A107:G107"/>
    <mergeCell ref="A101:G101"/>
    <mergeCell ref="B1:G1"/>
    <mergeCell ref="B2:G2"/>
    <mergeCell ref="A10:G10"/>
    <mergeCell ref="A66:G66"/>
    <mergeCell ref="A86:G86"/>
    <mergeCell ref="A6:G6"/>
    <mergeCell ref="E8:G8"/>
  </mergeCells>
  <pageMargins left="0.5" right="0.5" top="0.5" bottom="0.8" header="0.3" footer="0.3"/>
  <pageSetup scale="82" fitToHeight="2" orientation="portrait" r:id="rId1"/>
  <headerFooter>
    <oddFooter>&amp;L&amp;"Arial,Regular"&amp;10Updated: December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03E1D-F8EC-486B-8DC7-2362F46DB752}">
  <sheetPr>
    <pageSetUpPr fitToPage="1"/>
  </sheetPr>
  <dimension ref="A1:Q91"/>
  <sheetViews>
    <sheetView showZeros="0" zoomScale="80" zoomScaleNormal="80" workbookViewId="0">
      <selection activeCell="C17" sqref="C17"/>
    </sheetView>
    <sheetView workbookViewId="1">
      <selection sqref="A1:F1"/>
    </sheetView>
  </sheetViews>
  <sheetFormatPr defaultColWidth="9.140625" defaultRowHeight="15" x14ac:dyDescent="0.25"/>
  <cols>
    <col min="1" max="1" width="33" style="28" customWidth="1"/>
    <col min="2" max="2" width="18.5703125" style="1" customWidth="1"/>
    <col min="3" max="3" width="19" style="1" customWidth="1"/>
    <col min="4" max="4" width="6" style="1" customWidth="1"/>
    <col min="5" max="5" width="15.28515625" style="29" customWidth="1"/>
    <col min="6" max="6" width="19" style="28" customWidth="1"/>
    <col min="7" max="7" width="5.7109375" customWidth="1"/>
    <col min="8" max="9" width="16.140625" style="39" hidden="1" customWidth="1"/>
    <col min="10" max="10" width="18.28515625" style="38" hidden="1" customWidth="1"/>
    <col min="11" max="11" width="0" style="38" hidden="1" customWidth="1"/>
    <col min="12" max="12" width="12.140625" customWidth="1"/>
    <col min="14" max="14" width="12" bestFit="1" customWidth="1"/>
    <col min="15" max="15" width="10.85546875" bestFit="1" customWidth="1"/>
    <col min="16" max="16" width="11" bestFit="1" customWidth="1"/>
  </cols>
  <sheetData>
    <row r="1" spans="1:17" ht="18.75" x14ac:dyDescent="0.3">
      <c r="A1" s="89" t="s">
        <v>146</v>
      </c>
      <c r="B1" s="89"/>
      <c r="C1" s="89"/>
      <c r="D1" s="89"/>
      <c r="E1" s="89"/>
      <c r="F1" s="89"/>
    </row>
    <row r="2" spans="1:17" ht="15" customHeight="1" x14ac:dyDescent="0.25">
      <c r="A2" s="37"/>
      <c r="E2" s="1"/>
      <c r="F2" s="1"/>
    </row>
    <row r="3" spans="1:17" x14ac:dyDescent="0.25">
      <c r="A3" s="2" t="s">
        <v>118</v>
      </c>
      <c r="B3" s="31"/>
      <c r="C3" s="46"/>
      <c r="E3" s="2" t="s">
        <v>114</v>
      </c>
      <c r="F3" s="31"/>
    </row>
    <row r="4" spans="1:17" x14ac:dyDescent="0.25">
      <c r="A4" s="2" t="s">
        <v>112</v>
      </c>
      <c r="B4" s="32"/>
      <c r="C4" s="49"/>
      <c r="E4" s="2" t="s">
        <v>113</v>
      </c>
      <c r="F4" s="32"/>
      <c r="N4" s="44"/>
      <c r="O4" s="44"/>
      <c r="Q4" s="43"/>
    </row>
    <row r="5" spans="1:17" ht="9.75" customHeight="1" x14ac:dyDescent="0.25">
      <c r="A5" s="91"/>
      <c r="B5" s="91"/>
      <c r="C5" s="91"/>
      <c r="D5" s="91"/>
      <c r="E5" s="91"/>
      <c r="F5" s="91"/>
    </row>
    <row r="6" spans="1:17" ht="9.75" customHeight="1" thickBot="1" x14ac:dyDescent="0.3">
      <c r="A6" s="3"/>
      <c r="E6" s="101" t="s">
        <v>2</v>
      </c>
      <c r="F6" s="102"/>
    </row>
    <row r="7" spans="1:17" ht="26.25" customHeight="1" x14ac:dyDescent="0.25">
      <c r="A7" s="61" t="s">
        <v>1</v>
      </c>
      <c r="B7" s="62" t="s">
        <v>115</v>
      </c>
      <c r="C7" s="61" t="s">
        <v>90</v>
      </c>
      <c r="D7" s="61" t="s">
        <v>89</v>
      </c>
      <c r="E7" s="61" t="s">
        <v>91</v>
      </c>
      <c r="F7" s="61" t="s">
        <v>92</v>
      </c>
      <c r="H7" s="39" t="s">
        <v>124</v>
      </c>
      <c r="I7" s="39" t="s">
        <v>124</v>
      </c>
      <c r="J7" s="38" t="s">
        <v>127</v>
      </c>
    </row>
    <row r="8" spans="1:17" ht="16.5" customHeight="1" x14ac:dyDescent="0.25">
      <c r="A8" s="98" t="s">
        <v>0</v>
      </c>
      <c r="B8" s="99"/>
      <c r="C8" s="99"/>
      <c r="D8" s="99"/>
      <c r="E8" s="99"/>
      <c r="F8" s="100"/>
    </row>
    <row r="9" spans="1:17" x14ac:dyDescent="0.25">
      <c r="A9" s="63" t="str">
        <f>'Engineer''s Estimate'!A11</f>
        <v>8" PVC water main</v>
      </c>
      <c r="B9" s="1" t="str">
        <f>'Engineer''s Estimate'!B11</f>
        <v>W-17</v>
      </c>
      <c r="C9" s="64">
        <f>'Engineer''s Estimate'!C11</f>
        <v>0</v>
      </c>
      <c r="D9" s="6" t="str">
        <f>'Engineer''s Estimate'!D11</f>
        <v>LF</v>
      </c>
      <c r="E9" s="8">
        <f>'Engineer''s Estimate'!F11</f>
        <v>145.35</v>
      </c>
      <c r="F9" s="67">
        <f>C9*E9</f>
        <v>0</v>
      </c>
      <c r="J9" s="39">
        <v>210</v>
      </c>
    </row>
    <row r="10" spans="1:17" x14ac:dyDescent="0.25">
      <c r="A10" s="56" t="str">
        <f>'Engineer''s Estimate'!A12</f>
        <v>10" PVC water main</v>
      </c>
      <c r="B10" s="1" t="str">
        <f>'Engineer''s Estimate'!B12</f>
        <v>W-17</v>
      </c>
      <c r="C10" s="64">
        <f>'Engineer''s Estimate'!C12</f>
        <v>0</v>
      </c>
      <c r="D10" s="6" t="str">
        <f>'Engineer''s Estimate'!D12</f>
        <v>LF</v>
      </c>
      <c r="E10" s="8">
        <f>'Engineer''s Estimate'!F12</f>
        <v>150.08000000000001</v>
      </c>
      <c r="F10" s="68">
        <f t="shared" ref="F10:F73" si="0">C10*E10</f>
        <v>0</v>
      </c>
    </row>
    <row r="11" spans="1:17" x14ac:dyDescent="0.25">
      <c r="A11" s="56" t="str">
        <f>'Engineer''s Estimate'!A13</f>
        <v>12" PVC water main</v>
      </c>
      <c r="B11" s="1" t="str">
        <f>'Engineer''s Estimate'!B13</f>
        <v>W-17</v>
      </c>
      <c r="C11" s="64">
        <f>'Engineer''s Estimate'!C13</f>
        <v>0</v>
      </c>
      <c r="D11" s="6" t="str">
        <f>'Engineer''s Estimate'!D13</f>
        <v>LF</v>
      </c>
      <c r="E11" s="8">
        <f>'Engineer''s Estimate'!F13</f>
        <v>189.07</v>
      </c>
      <c r="F11" s="68">
        <f t="shared" si="0"/>
        <v>0</v>
      </c>
      <c r="J11" s="39">
        <v>160</v>
      </c>
    </row>
    <row r="12" spans="1:17" x14ac:dyDescent="0.25">
      <c r="A12" s="56" t="str">
        <f>'Engineer''s Estimate'!A14</f>
        <v>6" CML&amp;C steel/DIP water main</v>
      </c>
      <c r="B12" s="1" t="str">
        <f>'Engineer''s Estimate'!B14</f>
        <v>W-17</v>
      </c>
      <c r="C12" s="64">
        <f>'Engineer''s Estimate'!C14</f>
        <v>0</v>
      </c>
      <c r="D12" s="6" t="str">
        <f>'Engineer''s Estimate'!D14</f>
        <v>LF</v>
      </c>
      <c r="E12" s="8">
        <f>'Engineer''s Estimate'!F14</f>
        <v>198.53</v>
      </c>
      <c r="F12" s="68">
        <f t="shared" si="0"/>
        <v>0</v>
      </c>
    </row>
    <row r="13" spans="1:17" x14ac:dyDescent="0.25">
      <c r="A13" s="56" t="str">
        <f>'Engineer''s Estimate'!A15</f>
        <v>8" CML&amp;C steel/DIP water main</v>
      </c>
      <c r="B13" s="1" t="str">
        <f>'Engineer''s Estimate'!B15</f>
        <v>W-17</v>
      </c>
      <c r="C13" s="64">
        <f>'Engineer''s Estimate'!C15</f>
        <v>0</v>
      </c>
      <c r="D13" s="6" t="str">
        <f>'Engineer''s Estimate'!D15</f>
        <v>LF</v>
      </c>
      <c r="E13" s="8">
        <f>'Engineer''s Estimate'!F15</f>
        <v>388.78</v>
      </c>
      <c r="F13" s="68">
        <f t="shared" si="0"/>
        <v>0</v>
      </c>
    </row>
    <row r="14" spans="1:17" x14ac:dyDescent="0.25">
      <c r="A14" s="56" t="str">
        <f>'Engineer''s Estimate'!A16</f>
        <v>10" CML&amp;C steel/DIP water main</v>
      </c>
      <c r="B14" s="1" t="str">
        <f>'Engineer''s Estimate'!B16</f>
        <v>W-17</v>
      </c>
      <c r="C14" s="64">
        <f>'Engineer''s Estimate'!C16</f>
        <v>0</v>
      </c>
      <c r="D14" s="6" t="str">
        <f>'Engineer''s Estimate'!D16</f>
        <v>LF</v>
      </c>
      <c r="E14" s="8">
        <f>'Engineer''s Estimate'!F16</f>
        <v>414.78</v>
      </c>
      <c r="F14" s="68">
        <f t="shared" si="0"/>
        <v>0</v>
      </c>
    </row>
    <row r="15" spans="1:17" x14ac:dyDescent="0.25">
      <c r="A15" s="56" t="str">
        <f>'Engineer''s Estimate'!A17</f>
        <v>12" CML&amp;C/DIP steel water main</v>
      </c>
      <c r="B15" s="1" t="str">
        <f>'Engineer''s Estimate'!B17</f>
        <v>W-17</v>
      </c>
      <c r="C15" s="64">
        <f>'Engineer''s Estimate'!C17</f>
        <v>0</v>
      </c>
      <c r="D15" s="6" t="str">
        <f>'Engineer''s Estimate'!D17</f>
        <v>LF</v>
      </c>
      <c r="E15" s="8">
        <f>'Engineer''s Estimate'!F17</f>
        <v>497.49</v>
      </c>
      <c r="F15" s="68">
        <f t="shared" si="0"/>
        <v>0</v>
      </c>
    </row>
    <row r="16" spans="1:17" x14ac:dyDescent="0.25">
      <c r="A16" s="56" t="str">
        <f>'Engineer''s Estimate'!A18</f>
        <v>14" CML&amp;C steel water main</v>
      </c>
      <c r="B16" s="1" t="str">
        <f>'Engineer''s Estimate'!B18</f>
        <v>W-17</v>
      </c>
      <c r="C16" s="64">
        <f>'Engineer''s Estimate'!C18</f>
        <v>0</v>
      </c>
      <c r="D16" s="6" t="str">
        <f>'Engineer''s Estimate'!D18</f>
        <v>LF</v>
      </c>
      <c r="E16" s="8">
        <f>'Engineer''s Estimate'!F18</f>
        <v>542.4</v>
      </c>
      <c r="F16" s="68">
        <f t="shared" si="0"/>
        <v>0</v>
      </c>
      <c r="J16" s="39">
        <v>1300</v>
      </c>
    </row>
    <row r="17" spans="1:10" x14ac:dyDescent="0.25">
      <c r="A17" s="56" t="str">
        <f>'Engineer''s Estimate'!A19</f>
        <v>16" CML&amp;C steel water main</v>
      </c>
      <c r="B17" s="1" t="str">
        <f>'Engineer''s Estimate'!B19</f>
        <v>W-17</v>
      </c>
      <c r="C17" s="64">
        <f>'Engineer''s Estimate'!C19</f>
        <v>0</v>
      </c>
      <c r="D17" s="6" t="str">
        <f>'Engineer''s Estimate'!D19</f>
        <v>LF</v>
      </c>
      <c r="E17" s="8">
        <f>'Engineer''s Estimate'!F19</f>
        <v>550.66999999999996</v>
      </c>
      <c r="F17" s="68">
        <f t="shared" si="0"/>
        <v>0</v>
      </c>
      <c r="J17" s="41">
        <v>470</v>
      </c>
    </row>
    <row r="18" spans="1:10" x14ac:dyDescent="0.25">
      <c r="A18" s="56" t="str">
        <f>'Engineer''s Estimate'!A20</f>
        <v>18" CML&amp;C steel water main</v>
      </c>
      <c r="B18" s="1" t="str">
        <f>'Engineer''s Estimate'!B20</f>
        <v>W-17</v>
      </c>
      <c r="C18" s="64">
        <f>'Engineer''s Estimate'!C20</f>
        <v>0</v>
      </c>
      <c r="D18" s="6" t="str">
        <f>'Engineer''s Estimate'!D20</f>
        <v>LF</v>
      </c>
      <c r="E18" s="8">
        <f>'Engineer''s Estimate'!F20</f>
        <v>561.30999999999995</v>
      </c>
      <c r="F18" s="68">
        <f t="shared" si="0"/>
        <v>0</v>
      </c>
    </row>
    <row r="19" spans="1:10" x14ac:dyDescent="0.25">
      <c r="A19" s="56" t="str">
        <f>'Engineer''s Estimate'!A21</f>
        <v>24" CML&amp;C steel water main</v>
      </c>
      <c r="B19" s="1" t="str">
        <f>'Engineer''s Estimate'!B21</f>
        <v>W-17</v>
      </c>
      <c r="C19" s="64">
        <f>'Engineer''s Estimate'!C21</f>
        <v>0</v>
      </c>
      <c r="D19" s="6" t="str">
        <f>'Engineer''s Estimate'!D21</f>
        <v>LF</v>
      </c>
      <c r="E19" s="8">
        <f>'Engineer''s Estimate'!F21</f>
        <v>634.57000000000005</v>
      </c>
      <c r="F19" s="68">
        <f t="shared" si="0"/>
        <v>0</v>
      </c>
    </row>
    <row r="20" spans="1:10" x14ac:dyDescent="0.25">
      <c r="A20" s="56" t="str">
        <f>'Engineer''s Estimate'!A22</f>
        <v>30" CML&amp;C steel water main</v>
      </c>
      <c r="B20" s="1" t="str">
        <f>'Engineer''s Estimate'!B22</f>
        <v>W-17</v>
      </c>
      <c r="C20" s="64">
        <f>'Engineer''s Estimate'!C22</f>
        <v>0</v>
      </c>
      <c r="D20" s="6" t="str">
        <f>'Engineer''s Estimate'!D22</f>
        <v>LF</v>
      </c>
      <c r="E20" s="8">
        <f>'Engineer''s Estimate'!F22</f>
        <v>710.2</v>
      </c>
      <c r="F20" s="68">
        <f t="shared" si="0"/>
        <v>0</v>
      </c>
    </row>
    <row r="21" spans="1:10" x14ac:dyDescent="0.25">
      <c r="A21" s="56" t="str">
        <f>'Engineer''s Estimate'!A23</f>
        <v>36" CML&amp;C steel water main</v>
      </c>
      <c r="B21" s="1" t="str">
        <f>'Engineer''s Estimate'!B23</f>
        <v>W-17</v>
      </c>
      <c r="C21" s="64">
        <f>'Engineer''s Estimate'!C23</f>
        <v>0</v>
      </c>
      <c r="D21" s="6" t="str">
        <f>'Engineer''s Estimate'!D23</f>
        <v>LF</v>
      </c>
      <c r="E21" s="8">
        <f>'Engineer''s Estimate'!F23</f>
        <v>781.1</v>
      </c>
      <c r="F21" s="68">
        <f t="shared" si="0"/>
        <v>0</v>
      </c>
    </row>
    <row r="22" spans="1:10" x14ac:dyDescent="0.25">
      <c r="A22" s="56" t="str">
        <f>'Engineer''s Estimate'!A24</f>
        <v>6" gate valve</v>
      </c>
      <c r="B22" s="1" t="str">
        <f>'Engineer''s Estimate'!B24</f>
        <v>W-14, W-16</v>
      </c>
      <c r="C22" s="64">
        <f>'Engineer''s Estimate'!C24</f>
        <v>0</v>
      </c>
      <c r="D22" s="6" t="str">
        <f>'Engineer''s Estimate'!D24</f>
        <v>EA</v>
      </c>
      <c r="E22" s="8">
        <f>'Engineer''s Estimate'!F24</f>
        <v>3028.69</v>
      </c>
      <c r="F22" s="68">
        <f t="shared" si="0"/>
        <v>0</v>
      </c>
    </row>
    <row r="23" spans="1:10" x14ac:dyDescent="0.25">
      <c r="A23" s="56" t="str">
        <f>'Engineer''s Estimate'!A25</f>
        <v>8" gate valve</v>
      </c>
      <c r="B23" s="1" t="str">
        <f>'Engineer''s Estimate'!B25</f>
        <v>W-14, W-16</v>
      </c>
      <c r="C23" s="64">
        <f>'Engineer''s Estimate'!C25</f>
        <v>0</v>
      </c>
      <c r="D23" s="6" t="str">
        <f>'Engineer''s Estimate'!D25</f>
        <v>EA</v>
      </c>
      <c r="E23" s="8">
        <f>'Engineer''s Estimate'!F25</f>
        <v>3663.26</v>
      </c>
      <c r="F23" s="68">
        <f t="shared" si="0"/>
        <v>0</v>
      </c>
      <c r="J23" s="41">
        <v>3100</v>
      </c>
    </row>
    <row r="24" spans="1:10" x14ac:dyDescent="0.25">
      <c r="A24" s="56" t="str">
        <f>'Engineer''s Estimate'!A26</f>
        <v>10" gate valve</v>
      </c>
      <c r="B24" s="1" t="str">
        <f>'Engineer''s Estimate'!B26</f>
        <v>W-14, W-16</v>
      </c>
      <c r="C24" s="64">
        <f>'Engineer''s Estimate'!C26</f>
        <v>0</v>
      </c>
      <c r="D24" s="6" t="str">
        <f>'Engineer''s Estimate'!D26</f>
        <v>EA</v>
      </c>
      <c r="E24" s="8">
        <f>'Engineer''s Estimate'!F26</f>
        <v>4372.28</v>
      </c>
      <c r="F24" s="68">
        <f t="shared" si="0"/>
        <v>0</v>
      </c>
    </row>
    <row r="25" spans="1:10" x14ac:dyDescent="0.25">
      <c r="A25" s="56" t="str">
        <f>'Engineer''s Estimate'!A27</f>
        <v>12" gate valve</v>
      </c>
      <c r="B25" s="1" t="str">
        <f>'Engineer''s Estimate'!B27</f>
        <v>W-14, W-16</v>
      </c>
      <c r="C25" s="57">
        <f>'Engineer''s Estimate'!C27</f>
        <v>0</v>
      </c>
      <c r="D25" s="6" t="str">
        <f>'Engineer''s Estimate'!D27</f>
        <v>EA</v>
      </c>
      <c r="E25" s="8">
        <f>'Engineer''s Estimate'!F27</f>
        <v>5081.3</v>
      </c>
      <c r="F25" s="68">
        <f t="shared" si="0"/>
        <v>0</v>
      </c>
      <c r="J25" s="41">
        <v>4300</v>
      </c>
    </row>
    <row r="26" spans="1:10" x14ac:dyDescent="0.25">
      <c r="A26" s="56" t="str">
        <f>'Engineer''s Estimate'!A28</f>
        <v>14" butterfly valve</v>
      </c>
      <c r="B26" s="1">
        <f>'Engineer''s Estimate'!B28</f>
        <v>0</v>
      </c>
      <c r="C26" s="57">
        <f>'Engineer''s Estimate'!C28</f>
        <v>0</v>
      </c>
      <c r="D26" s="6" t="str">
        <f>'Engineer''s Estimate'!D28</f>
        <v>EA</v>
      </c>
      <c r="E26" s="8">
        <f>'Engineer''s Estimate'!F28</f>
        <v>9276.33</v>
      </c>
      <c r="F26" s="68">
        <f t="shared" si="0"/>
        <v>0</v>
      </c>
    </row>
    <row r="27" spans="1:10" x14ac:dyDescent="0.25">
      <c r="A27" s="56" t="str">
        <f>'Engineer''s Estimate'!A29</f>
        <v>16" butterfly valve</v>
      </c>
      <c r="B27" s="1">
        <f>'Engineer''s Estimate'!B29</f>
        <v>0</v>
      </c>
      <c r="C27" s="57">
        <f>'Engineer''s Estimate'!C29</f>
        <v>0</v>
      </c>
      <c r="D27" s="6" t="str">
        <f>'Engineer''s Estimate'!D29</f>
        <v>EA</v>
      </c>
      <c r="E27" s="8">
        <f>'Engineer''s Estimate'!F29</f>
        <v>14204.01</v>
      </c>
      <c r="F27" s="68">
        <f t="shared" si="0"/>
        <v>0</v>
      </c>
    </row>
    <row r="28" spans="1:10" x14ac:dyDescent="0.25">
      <c r="A28" s="56" t="str">
        <f>'Engineer''s Estimate'!A30</f>
        <v>24" butterfly valve</v>
      </c>
      <c r="B28" s="1">
        <f>'Engineer''s Estimate'!B30</f>
        <v>0</v>
      </c>
      <c r="C28" s="57">
        <f>'Engineer''s Estimate'!C30</f>
        <v>0</v>
      </c>
      <c r="D28" s="6" t="str">
        <f>'Engineer''s Estimate'!D30</f>
        <v>EA</v>
      </c>
      <c r="E28" s="8">
        <f>'Engineer''s Estimate'!F30</f>
        <v>28360.75</v>
      </c>
      <c r="F28" s="68">
        <f t="shared" si="0"/>
        <v>0</v>
      </c>
    </row>
    <row r="29" spans="1:10" x14ac:dyDescent="0.25">
      <c r="A29" s="56" t="str">
        <f>'Engineer''s Estimate'!A31</f>
        <v>Hot tap existing main &amp; saddle</v>
      </c>
      <c r="B29" s="1">
        <f>'Engineer''s Estimate'!B31</f>
        <v>0</v>
      </c>
      <c r="C29" s="57">
        <f>'Engineer''s Estimate'!C31</f>
        <v>0</v>
      </c>
      <c r="D29" s="6" t="str">
        <f>'Engineer''s Estimate'!D31</f>
        <v>EA</v>
      </c>
      <c r="E29" s="8">
        <f>'Engineer''s Estimate'!F31</f>
        <v>2138.87</v>
      </c>
      <c r="F29" s="68">
        <f t="shared" si="0"/>
        <v>0</v>
      </c>
    </row>
    <row r="30" spans="1:10" ht="15" customHeight="1" x14ac:dyDescent="0.25">
      <c r="A30" s="56" t="str">
        <f>'Engineer''s Estimate'!A32</f>
        <v>Adjust gate valve to grade</v>
      </c>
      <c r="B30" s="1" t="str">
        <f>'Engineer''s Estimate'!B32</f>
        <v>W-14, W-16</v>
      </c>
      <c r="C30" s="57">
        <f>'Engineer''s Estimate'!C32</f>
        <v>0</v>
      </c>
      <c r="D30" s="6" t="str">
        <f>'Engineer''s Estimate'!D32</f>
        <v>EA</v>
      </c>
      <c r="E30" s="8">
        <f>'Engineer''s Estimate'!F32</f>
        <v>590.85</v>
      </c>
      <c r="F30" s="68">
        <f t="shared" si="0"/>
        <v>0</v>
      </c>
    </row>
    <row r="31" spans="1:10" x14ac:dyDescent="0.25">
      <c r="A31" s="56" t="str">
        <f>'Engineer''s Estimate'!A33</f>
        <v>Fire hydrant assembly</v>
      </c>
      <c r="B31" s="1" t="str">
        <f>'Engineer''s Estimate'!B33</f>
        <v>W-4, W-5, W-18</v>
      </c>
      <c r="C31" s="57">
        <f>'Engineer''s Estimate'!C33</f>
        <v>0</v>
      </c>
      <c r="D31" s="6" t="str">
        <f>'Engineer''s Estimate'!D33</f>
        <v>EA</v>
      </c>
      <c r="E31" s="8">
        <f>'Engineer''s Estimate'!F33</f>
        <v>9837.6299999999992</v>
      </c>
      <c r="F31" s="68">
        <f t="shared" si="0"/>
        <v>0</v>
      </c>
    </row>
    <row r="32" spans="1:10" x14ac:dyDescent="0.25">
      <c r="A32" s="35" t="str">
        <f>'Engineer''s Estimate'!A34</f>
        <v xml:space="preserve">Relocate fire hydrant </v>
      </c>
      <c r="B32" s="1" t="str">
        <f>'Engineer''s Estimate'!B34</f>
        <v>W-4, W-5, W-18</v>
      </c>
      <c r="C32" s="57">
        <f>'Engineer''s Estimate'!C34</f>
        <v>0</v>
      </c>
      <c r="D32" s="6" t="str">
        <f>'Engineer''s Estimate'!D34</f>
        <v>EA</v>
      </c>
      <c r="E32" s="8">
        <f>'Engineer''s Estimate'!F34</f>
        <v>3846.43</v>
      </c>
      <c r="F32" s="68">
        <f t="shared" si="0"/>
        <v>0</v>
      </c>
    </row>
    <row r="33" spans="1:10" x14ac:dyDescent="0.25">
      <c r="A33" s="35" t="str">
        <f>'Engineer''s Estimate'!A35</f>
        <v>Protection post</v>
      </c>
      <c r="B33" s="1">
        <f>'Engineer''s Estimate'!B35</f>
        <v>0</v>
      </c>
      <c r="C33" s="10">
        <f>'Engineer''s Estimate'!C35</f>
        <v>0</v>
      </c>
      <c r="D33" s="6" t="str">
        <f>'Engineer''s Estimate'!D35</f>
        <v>EA</v>
      </c>
      <c r="E33" s="8">
        <f>'Engineer''s Estimate'!F35</f>
        <v>339.15</v>
      </c>
      <c r="F33" s="68">
        <f t="shared" si="0"/>
        <v>0</v>
      </c>
    </row>
    <row r="34" spans="1:10" x14ac:dyDescent="0.25">
      <c r="A34" s="35" t="str">
        <f>'Engineer''s Estimate'!A36</f>
        <v>1" water service</v>
      </c>
      <c r="B34" s="1" t="str">
        <f>'Engineer''s Estimate'!B36</f>
        <v>W-6, W-8</v>
      </c>
      <c r="C34" s="10">
        <f>'Engineer''s Estimate'!C36</f>
        <v>0</v>
      </c>
      <c r="D34" s="6" t="str">
        <f>'Engineer''s Estimate'!D36</f>
        <v>EA</v>
      </c>
      <c r="E34" s="8">
        <f>'Engineer''s Estimate'!F36</f>
        <v>6168.46</v>
      </c>
      <c r="F34" s="68">
        <f t="shared" si="0"/>
        <v>0</v>
      </c>
    </row>
    <row r="35" spans="1:10" x14ac:dyDescent="0.25">
      <c r="A35" s="35" t="str">
        <f>'Engineer''s Estimate'!A37</f>
        <v>3/4" Iperl Water Meter</v>
      </c>
      <c r="B35" s="1" t="str">
        <f>'Engineer''s Estimate'!B37</f>
        <v>Material List</v>
      </c>
      <c r="C35" s="10">
        <f>'Engineer''s Estimate'!C37</f>
        <v>0</v>
      </c>
      <c r="D35" s="6" t="str">
        <f>'Engineer''s Estimate'!D37</f>
        <v>EA</v>
      </c>
      <c r="E35" s="8">
        <f>'Engineer''s Estimate'!F37</f>
        <v>472.68</v>
      </c>
      <c r="F35" s="68">
        <f t="shared" si="0"/>
        <v>0</v>
      </c>
    </row>
    <row r="36" spans="1:10" x14ac:dyDescent="0.25">
      <c r="A36" s="35" t="str">
        <f>'Engineer''s Estimate'!A38</f>
        <v>1" Iperl Water Meter</v>
      </c>
      <c r="B36" s="1" t="str">
        <f>'Engineer''s Estimate'!B38</f>
        <v>Material List</v>
      </c>
      <c r="C36" s="10">
        <f>'Engineer''s Estimate'!C38</f>
        <v>0</v>
      </c>
      <c r="D36" s="6" t="str">
        <f>'Engineer''s Estimate'!D38</f>
        <v>EA</v>
      </c>
      <c r="E36" s="8">
        <f>'Engineer''s Estimate'!F38</f>
        <v>709.02</v>
      </c>
      <c r="F36" s="68">
        <f t="shared" si="0"/>
        <v>0</v>
      </c>
    </row>
    <row r="37" spans="1:10" x14ac:dyDescent="0.25">
      <c r="A37" s="35" t="str">
        <f>'Engineer''s Estimate'!A39</f>
        <v>2" water service</v>
      </c>
      <c r="B37" s="1" t="str">
        <f>'Engineer''s Estimate'!B39</f>
        <v>W-7, W-8</v>
      </c>
      <c r="C37" s="10">
        <f>'Engineer''s Estimate'!C39</f>
        <v>0</v>
      </c>
      <c r="D37" s="6" t="str">
        <f>'Engineer''s Estimate'!D39</f>
        <v>EA</v>
      </c>
      <c r="E37" s="8">
        <f>'Engineer''s Estimate'!F39</f>
        <v>15297.08</v>
      </c>
      <c r="F37" s="68">
        <f t="shared" si="0"/>
        <v>0</v>
      </c>
    </row>
    <row r="38" spans="1:10" x14ac:dyDescent="0.25">
      <c r="A38" s="35" t="str">
        <f>'Engineer''s Estimate'!A40</f>
        <v>1-1/2" Omni T2 Water Meter</v>
      </c>
      <c r="B38" s="1" t="str">
        <f>'Engineer''s Estimate'!B40</f>
        <v>Material List</v>
      </c>
      <c r="C38" s="10">
        <f>'Engineer''s Estimate'!C40</f>
        <v>0</v>
      </c>
      <c r="D38" s="6" t="str">
        <f>'Engineer''s Estimate'!D40</f>
        <v>EA</v>
      </c>
      <c r="E38" s="8">
        <f>'Engineer''s Estimate'!F40</f>
        <v>1418.04</v>
      </c>
      <c r="F38" s="68">
        <f t="shared" si="0"/>
        <v>0</v>
      </c>
    </row>
    <row r="39" spans="1:10" x14ac:dyDescent="0.25">
      <c r="A39" s="35" t="str">
        <f>'Engineer''s Estimate'!A41</f>
        <v>2" Omni T2 Water Meter</v>
      </c>
      <c r="B39" s="1" t="str">
        <f>'Engineer''s Estimate'!B41</f>
        <v>Material List</v>
      </c>
      <c r="C39" s="10">
        <f>'Engineer''s Estimate'!C41</f>
        <v>0</v>
      </c>
      <c r="D39" s="6" t="str">
        <f>'Engineer''s Estimate'!D41</f>
        <v>EA</v>
      </c>
      <c r="E39" s="8">
        <f>'Engineer''s Estimate'!F41</f>
        <v>2658.82</v>
      </c>
      <c r="F39" s="68">
        <f t="shared" si="0"/>
        <v>0</v>
      </c>
    </row>
    <row r="40" spans="1:10" x14ac:dyDescent="0.25">
      <c r="A40" s="35" t="str">
        <f>'Engineer''s Estimate'!A42</f>
        <v>3" Omni T2 Water Meter</v>
      </c>
      <c r="B40" s="1" t="str">
        <f>'Engineer''s Estimate'!B42</f>
        <v>Material List</v>
      </c>
      <c r="C40" s="10">
        <f>'Engineer''s Estimate'!C42</f>
        <v>0</v>
      </c>
      <c r="D40" s="6" t="str">
        <f>'Engineer''s Estimate'!D42</f>
        <v>EA</v>
      </c>
      <c r="E40" s="8">
        <f>'Engineer''s Estimate'!F42</f>
        <v>3545.09</v>
      </c>
      <c r="F40" s="68">
        <f t="shared" si="0"/>
        <v>0</v>
      </c>
    </row>
    <row r="41" spans="1:10" x14ac:dyDescent="0.25">
      <c r="A41" s="35" t="str">
        <f>'Engineer''s Estimate'!A43</f>
        <v>4" Omni T2 Water Meter</v>
      </c>
      <c r="B41" s="1" t="str">
        <f>'Engineer''s Estimate'!B43</f>
        <v>Material List</v>
      </c>
      <c r="C41" s="10">
        <f>'Engineer''s Estimate'!C43</f>
        <v>0</v>
      </c>
      <c r="D41" s="6" t="str">
        <f>'Engineer''s Estimate'!D43</f>
        <v>EA</v>
      </c>
      <c r="E41" s="8">
        <f>'Engineer''s Estimate'!F43</f>
        <v>4431.37</v>
      </c>
      <c r="F41" s="68">
        <f t="shared" si="0"/>
        <v>0</v>
      </c>
    </row>
    <row r="42" spans="1:10" x14ac:dyDescent="0.25">
      <c r="A42" s="35" t="str">
        <f>'Engineer''s Estimate'!A44</f>
        <v>2" &amp; smaller backflow device</v>
      </c>
      <c r="B42" s="1" t="str">
        <f>'Engineer''s Estimate'!B44</f>
        <v>W-19</v>
      </c>
      <c r="C42" s="10">
        <f>'Engineer''s Estimate'!C44</f>
        <v>0</v>
      </c>
      <c r="D42" s="6" t="str">
        <f>'Engineer''s Estimate'!D44</f>
        <v>EA</v>
      </c>
      <c r="E42" s="8">
        <f>'Engineer''s Estimate'!F44</f>
        <v>2164.87</v>
      </c>
      <c r="F42" s="68">
        <f t="shared" si="0"/>
        <v>0</v>
      </c>
    </row>
    <row r="43" spans="1:10" x14ac:dyDescent="0.25">
      <c r="A43" s="35" t="str">
        <f>'Engineer''s Estimate'!A45</f>
        <v>Relocate water meter</v>
      </c>
      <c r="B43" s="1" t="str">
        <f>'Engineer''s Estimate'!B45</f>
        <v>W-6, W-7, W-8</v>
      </c>
      <c r="C43" s="10">
        <f>'Engineer''s Estimate'!C45</f>
        <v>0</v>
      </c>
      <c r="D43" s="6" t="str">
        <f>'Engineer''s Estimate'!D45</f>
        <v>EA</v>
      </c>
      <c r="E43" s="8">
        <f>'Engineer''s Estimate'!F45</f>
        <v>2127.06</v>
      </c>
      <c r="F43" s="68">
        <f t="shared" si="0"/>
        <v>0</v>
      </c>
      <c r="J43" s="39" t="s">
        <v>126</v>
      </c>
    </row>
    <row r="44" spans="1:10" x14ac:dyDescent="0.25">
      <c r="A44" s="35" t="str">
        <f>'Engineer''s Estimate'!A46</f>
        <v>Adjust water meter to grade</v>
      </c>
      <c r="B44" s="1" t="str">
        <f>'Engineer''s Estimate'!B46</f>
        <v>W-6, W-7, W-8</v>
      </c>
      <c r="C44" s="10">
        <f>'Engineer''s Estimate'!C46</f>
        <v>0</v>
      </c>
      <c r="D44" s="6" t="str">
        <f>'Engineer''s Estimate'!D46</f>
        <v>EA</v>
      </c>
      <c r="E44" s="8">
        <f>'Engineer''s Estimate'!F46</f>
        <v>295.42</v>
      </c>
      <c r="F44" s="68">
        <f t="shared" si="0"/>
        <v>0</v>
      </c>
    </row>
    <row r="45" spans="1:10" x14ac:dyDescent="0.25">
      <c r="A45" s="35" t="str">
        <f>'Engineer''s Estimate'!A47</f>
        <v>1" water test station</v>
      </c>
      <c r="B45" s="1" t="str">
        <f>'Engineer''s Estimate'!B47</f>
        <v>W-21</v>
      </c>
      <c r="C45" s="10">
        <f>'Engineer''s Estimate'!C47</f>
        <v>0</v>
      </c>
      <c r="D45" s="6" t="str">
        <f>'Engineer''s Estimate'!D47</f>
        <v>EA</v>
      </c>
      <c r="E45" s="8">
        <f>'Engineer''s Estimate'!F47</f>
        <v>3328.84</v>
      </c>
      <c r="F45" s="68">
        <f t="shared" si="0"/>
        <v>0</v>
      </c>
    </row>
    <row r="46" spans="1:10" x14ac:dyDescent="0.25">
      <c r="A46" s="35" t="str">
        <f>'Engineer''s Estimate'!A48</f>
        <v>1" air &amp; vacuum valve</v>
      </c>
      <c r="B46" s="1" t="str">
        <f>'Engineer''s Estimate'!B48</f>
        <v>W-2</v>
      </c>
      <c r="C46" s="10">
        <f>'Engineer''s Estimate'!C48</f>
        <v>0</v>
      </c>
      <c r="D46" s="6" t="str">
        <f>'Engineer''s Estimate'!D48</f>
        <v>EA</v>
      </c>
      <c r="E46" s="8">
        <f>'Engineer''s Estimate'!F48</f>
        <v>6853.85</v>
      </c>
      <c r="F46" s="68">
        <f t="shared" si="0"/>
        <v>0</v>
      </c>
      <c r="J46" s="39">
        <v>5800</v>
      </c>
    </row>
    <row r="47" spans="1:10" x14ac:dyDescent="0.25">
      <c r="A47" s="35" t="str">
        <f>'Engineer''s Estimate'!A49</f>
        <v>2" air &amp; vacuum valve</v>
      </c>
      <c r="B47" s="1" t="str">
        <f>'Engineer''s Estimate'!B49</f>
        <v>W-3</v>
      </c>
      <c r="C47" s="10">
        <f>'Engineer''s Estimate'!C49</f>
        <v>0</v>
      </c>
      <c r="D47" s="6" t="str">
        <f>'Engineer''s Estimate'!D49</f>
        <v>EA</v>
      </c>
      <c r="E47" s="8">
        <f>'Engineer''s Estimate'!F49</f>
        <v>10694.36</v>
      </c>
      <c r="F47" s="68">
        <f t="shared" si="0"/>
        <v>0</v>
      </c>
      <c r="J47" s="39">
        <v>9300</v>
      </c>
    </row>
    <row r="48" spans="1:10" x14ac:dyDescent="0.25">
      <c r="A48" s="35" t="str">
        <f>'Engineer''s Estimate'!A50</f>
        <v>4" air &amp; vacuum valve</v>
      </c>
      <c r="B48" s="1" t="str">
        <f>'Engineer''s Estimate'!B50</f>
        <v>W-24, W-25</v>
      </c>
      <c r="C48" s="10">
        <f>'Engineer''s Estimate'!C50</f>
        <v>0</v>
      </c>
      <c r="D48" s="6" t="str">
        <f>'Engineer''s Estimate'!D50</f>
        <v>EA</v>
      </c>
      <c r="E48" s="8">
        <f>'Engineer''s Estimate'!F50</f>
        <v>17607.3</v>
      </c>
      <c r="F48" s="68">
        <f t="shared" si="0"/>
        <v>0</v>
      </c>
      <c r="J48" s="38">
        <v>19300</v>
      </c>
    </row>
    <row r="49" spans="1:10" x14ac:dyDescent="0.25">
      <c r="A49" s="35" t="str">
        <f>'Engineer''s Estimate'!A51</f>
        <v>Relocate air &amp; vacuum valve</v>
      </c>
      <c r="B49" s="1" t="str">
        <f>'Engineer''s Estimate'!B51</f>
        <v>W-2, W-3, W-24, W-25</v>
      </c>
      <c r="C49" s="10">
        <f>'Engineer''s Estimate'!C51</f>
        <v>0</v>
      </c>
      <c r="D49" s="6" t="str">
        <f>'Engineer''s Estimate'!D51</f>
        <v>EA</v>
      </c>
      <c r="E49" s="8">
        <f>'Engineer''s Estimate'!F51</f>
        <v>2233.41</v>
      </c>
      <c r="F49" s="68">
        <f t="shared" si="0"/>
        <v>0</v>
      </c>
    </row>
    <row r="50" spans="1:10" x14ac:dyDescent="0.25">
      <c r="A50" s="35" t="str">
        <f>'Engineer''s Estimate'!A52</f>
        <v>2" blow-off assembly</v>
      </c>
      <c r="B50" s="1" t="str">
        <f>'Engineer''s Estimate'!B52</f>
        <v>W-1</v>
      </c>
      <c r="C50" s="10">
        <f>'Engineer''s Estimate'!C52</f>
        <v>0</v>
      </c>
      <c r="D50" s="6" t="str">
        <f>'Engineer''s Estimate'!D52</f>
        <v>EA</v>
      </c>
      <c r="E50" s="8">
        <f>'Engineer''s Estimate'!F52</f>
        <v>10635.28</v>
      </c>
      <c r="F50" s="68">
        <f t="shared" si="0"/>
        <v>0</v>
      </c>
      <c r="J50" s="39">
        <v>9000</v>
      </c>
    </row>
    <row r="51" spans="1:10" x14ac:dyDescent="0.25">
      <c r="A51" s="35" t="str">
        <f>'Engineer''s Estimate'!A53</f>
        <v>4" blow-off assembly</v>
      </c>
      <c r="B51" s="1" t="str">
        <f>'Engineer''s Estimate'!B53</f>
        <v>W-23</v>
      </c>
      <c r="C51" s="10">
        <f>'Engineer''s Estimate'!C53</f>
        <v>0</v>
      </c>
      <c r="D51" s="6" t="str">
        <f>'Engineer''s Estimate'!D53</f>
        <v>EA</v>
      </c>
      <c r="E51" s="8">
        <f>'Engineer''s Estimate'!F53</f>
        <v>21743.24</v>
      </c>
      <c r="F51" s="68">
        <f t="shared" si="0"/>
        <v>0</v>
      </c>
      <c r="J51" s="39">
        <v>18400</v>
      </c>
    </row>
    <row r="52" spans="1:10" x14ac:dyDescent="0.25">
      <c r="A52" s="35" t="str">
        <f>'Engineer''s Estimate'!A54</f>
        <v>6" blow-off assembly</v>
      </c>
      <c r="B52" s="1" t="str">
        <f>'Engineer''s Estimate'!B54</f>
        <v>W-23</v>
      </c>
      <c r="C52" s="10">
        <f>'Engineer''s Estimate'!C54</f>
        <v>0</v>
      </c>
      <c r="D52" s="6" t="str">
        <f>'Engineer''s Estimate'!D54</f>
        <v>EA</v>
      </c>
      <c r="E52" s="8">
        <f>'Engineer''s Estimate'!F54</f>
        <v>25004.73</v>
      </c>
      <c r="F52" s="68">
        <f t="shared" si="0"/>
        <v>0</v>
      </c>
    </row>
    <row r="53" spans="1:10" x14ac:dyDescent="0.25">
      <c r="A53" s="35" t="str">
        <f>'Engineer''s Estimate'!A55</f>
        <v>Relocate blow-off assembly</v>
      </c>
      <c r="B53" s="1" t="str">
        <f>'Engineer''s Estimate'!B55</f>
        <v>W-1, W-23</v>
      </c>
      <c r="C53" s="10">
        <f>'Engineer''s Estimate'!C55</f>
        <v>0</v>
      </c>
      <c r="D53" s="6" t="str">
        <f>'Engineer''s Estimate'!D55</f>
        <v>EA</v>
      </c>
      <c r="E53" s="8">
        <f>'Engineer''s Estimate'!F55</f>
        <v>2127.06</v>
      </c>
      <c r="F53" s="68">
        <f t="shared" si="0"/>
        <v>0</v>
      </c>
    </row>
    <row r="54" spans="1:10" x14ac:dyDescent="0.25">
      <c r="A54" s="35" t="str">
        <f>'Engineer''s Estimate'!A56</f>
        <v>6" detector check assembly</v>
      </c>
      <c r="B54" s="1" t="str">
        <f>'Engineer''s Estimate'!B56</f>
        <v>W-13</v>
      </c>
      <c r="C54" s="10">
        <f>'Engineer''s Estimate'!C56</f>
        <v>0</v>
      </c>
      <c r="D54" s="6" t="str">
        <f>'Engineer''s Estimate'!D56</f>
        <v>EA</v>
      </c>
      <c r="E54" s="8">
        <f>'Engineer''s Estimate'!F56</f>
        <v>16543.77</v>
      </c>
      <c r="F54" s="68">
        <f t="shared" si="0"/>
        <v>0</v>
      </c>
    </row>
    <row r="55" spans="1:10" x14ac:dyDescent="0.25">
      <c r="A55" s="35" t="str">
        <f>'Engineer''s Estimate'!A57</f>
        <v>8" detector check assembly</v>
      </c>
      <c r="B55" s="1" t="str">
        <f>'Engineer''s Estimate'!B57</f>
        <v>W-13</v>
      </c>
      <c r="C55" s="10">
        <f>'Engineer''s Estimate'!C57</f>
        <v>0</v>
      </c>
      <c r="D55" s="6" t="str">
        <f>'Engineer''s Estimate'!D57</f>
        <v>EA</v>
      </c>
      <c r="E55" s="8">
        <f>'Engineer''s Estimate'!F57</f>
        <v>21270.560000000001</v>
      </c>
      <c r="F55" s="68">
        <f t="shared" si="0"/>
        <v>0</v>
      </c>
    </row>
    <row r="56" spans="1:10" x14ac:dyDescent="0.25">
      <c r="A56" s="35" t="str">
        <f>'Engineer''s Estimate'!A58</f>
        <v>Cathodic test station</v>
      </c>
      <c r="B56" s="1">
        <f>'Engineer''s Estimate'!B58</f>
        <v>0</v>
      </c>
      <c r="C56" s="10">
        <f>'Engineer''s Estimate'!C58</f>
        <v>0</v>
      </c>
      <c r="D56" s="6" t="str">
        <f>'Engineer''s Estimate'!D58</f>
        <v>EA</v>
      </c>
      <c r="E56" s="8">
        <f>'Engineer''s Estimate'!F58</f>
        <v>580.21</v>
      </c>
      <c r="F56" s="68">
        <f t="shared" si="0"/>
        <v>0</v>
      </c>
    </row>
    <row r="57" spans="1:10" x14ac:dyDescent="0.25">
      <c r="A57" s="35" t="str">
        <f>'Engineer''s Estimate'!A59</f>
        <v>Thrust block</v>
      </c>
      <c r="B57" s="1" t="str">
        <f>'Engineer''s Estimate'!B59</f>
        <v>W-15</v>
      </c>
      <c r="C57" s="10">
        <f>'Engineer''s Estimate'!C59</f>
        <v>0</v>
      </c>
      <c r="D57" s="6" t="str">
        <f>'Engineer''s Estimate'!D59</f>
        <v>EA</v>
      </c>
      <c r="E57" s="8">
        <f>'Engineer''s Estimate'!F59</f>
        <v>703.11</v>
      </c>
      <c r="F57" s="68">
        <f t="shared" si="0"/>
        <v>0</v>
      </c>
    </row>
    <row r="58" spans="1:10" x14ac:dyDescent="0.25">
      <c r="A58" s="35" t="str">
        <f>'Engineer''s Estimate'!A60</f>
        <v>Concrete anchor block</v>
      </c>
      <c r="B58" s="1" t="str">
        <f>'Engineer''s Estimate'!B60</f>
        <v>W-15</v>
      </c>
      <c r="C58" s="10">
        <f>'Engineer''s Estimate'!C60</f>
        <v>0</v>
      </c>
      <c r="D58" s="6" t="str">
        <f>'Engineer''s Estimate'!D60</f>
        <v>EA</v>
      </c>
      <c r="E58" s="8">
        <f>'Engineer''s Estimate'!F60</f>
        <v>815.37</v>
      </c>
      <c r="F58" s="68">
        <f t="shared" si="0"/>
        <v>0</v>
      </c>
    </row>
    <row r="59" spans="1:10" x14ac:dyDescent="0.25">
      <c r="A59" s="35" t="str">
        <f>'Engineer''s Estimate'!A61</f>
        <v>End cap</v>
      </c>
      <c r="B59" s="1" t="str">
        <f>'Engineer''s Estimate'!B61</f>
        <v>W-16</v>
      </c>
      <c r="C59" s="10">
        <f>'Engineer''s Estimate'!C61</f>
        <v>0</v>
      </c>
      <c r="D59" s="6" t="str">
        <f>'Engineer''s Estimate'!D61</f>
        <v>EA</v>
      </c>
      <c r="E59" s="8">
        <f>'Engineer''s Estimate'!F61</f>
        <v>362.78</v>
      </c>
      <c r="F59" s="68">
        <f t="shared" si="0"/>
        <v>0</v>
      </c>
    </row>
    <row r="60" spans="1:10" x14ac:dyDescent="0.25">
      <c r="A60" s="35" t="str">
        <f>'Engineer''s Estimate'!A62</f>
        <v>Perform pipe jacking</v>
      </c>
      <c r="B60" s="1">
        <f>'Engineer''s Estimate'!B62</f>
        <v>0</v>
      </c>
      <c r="C60" s="10">
        <f>'Engineer''s Estimate'!C62</f>
        <v>0</v>
      </c>
      <c r="D60" s="6" t="str">
        <f>'Engineer''s Estimate'!D62</f>
        <v>LF</v>
      </c>
      <c r="E60" s="8">
        <f>'Engineer''s Estimate'!F62</f>
        <v>1087.1600000000001</v>
      </c>
      <c r="F60" s="68">
        <f t="shared" si="0"/>
        <v>0</v>
      </c>
    </row>
    <row r="61" spans="1:10" ht="30" x14ac:dyDescent="0.25">
      <c r="A61" s="35" t="str">
        <f>'Engineer''s Estimate'!A63</f>
        <v>8" steel/DIP water main utility crossing</v>
      </c>
      <c r="B61" s="1" t="str">
        <f>'Engineer''s Estimate'!B63</f>
        <v>W-27</v>
      </c>
      <c r="C61" s="10">
        <f>'Engineer''s Estimate'!C63</f>
        <v>0</v>
      </c>
      <c r="D61" s="6" t="str">
        <f>'Engineer''s Estimate'!D63</f>
        <v>EA</v>
      </c>
      <c r="E61" s="8">
        <f>'Engineer''s Estimate'!F63</f>
        <v>23633.96</v>
      </c>
      <c r="F61" s="68">
        <f t="shared" si="0"/>
        <v>0</v>
      </c>
    </row>
    <row r="62" spans="1:10" ht="30" x14ac:dyDescent="0.25">
      <c r="A62" s="36" t="str">
        <f>'Engineer''s Estimate'!A64</f>
        <v>12" steel/DIP water main utility crossing</v>
      </c>
      <c r="B62" s="1" t="str">
        <f>'Engineer''s Estimate'!B64</f>
        <v>W-27, W-28</v>
      </c>
      <c r="C62" s="13">
        <f>'Engineer''s Estimate'!C64</f>
        <v>0</v>
      </c>
      <c r="D62" s="12" t="str">
        <f>'Engineer''s Estimate'!D64</f>
        <v>EA</v>
      </c>
      <c r="E62" s="17">
        <f>'Engineer''s Estimate'!F64</f>
        <v>26995.89</v>
      </c>
      <c r="F62" s="69">
        <f t="shared" si="0"/>
        <v>0</v>
      </c>
    </row>
    <row r="63" spans="1:10" ht="15.75" thickBot="1" x14ac:dyDescent="0.3">
      <c r="A63" s="15" t="s">
        <v>2</v>
      </c>
      <c r="B63" s="58" t="s">
        <v>2</v>
      </c>
      <c r="C63" s="16"/>
      <c r="D63" s="16" t="s">
        <v>2</v>
      </c>
      <c r="E63" s="76"/>
      <c r="F63" s="18"/>
    </row>
    <row r="64" spans="1:10" x14ac:dyDescent="0.25">
      <c r="A64" s="103" t="s">
        <v>65</v>
      </c>
      <c r="B64" s="104"/>
      <c r="C64" s="104"/>
      <c r="D64" s="104"/>
      <c r="E64" s="104"/>
      <c r="F64" s="105"/>
    </row>
    <row r="65" spans="1:10" ht="16.5" customHeight="1" x14ac:dyDescent="0.25">
      <c r="A65" s="63" t="str">
        <f>'Engineer''s Estimate'!A67</f>
        <v>4" sewer lateral</v>
      </c>
      <c r="B65" s="1" t="str">
        <f>'Engineer''s Estimate'!B67</f>
        <v>S-4, S-5</v>
      </c>
      <c r="C65" s="64">
        <f>'Engineer''s Estimate'!C67</f>
        <v>0</v>
      </c>
      <c r="D65" s="82" t="str">
        <f>'Engineer''s Estimate'!D67</f>
        <v>EA</v>
      </c>
      <c r="E65" s="29">
        <f>'Engineer''s Estimate'!F67</f>
        <v>5820.65</v>
      </c>
      <c r="F65" s="83">
        <f t="shared" si="0"/>
        <v>0</v>
      </c>
    </row>
    <row r="66" spans="1:10" x14ac:dyDescent="0.25">
      <c r="A66" s="56" t="str">
        <f>'Engineer''s Estimate'!A68</f>
        <v>6" sewer lateral</v>
      </c>
      <c r="B66" s="1" t="str">
        <f>'Engineer''s Estimate'!B68</f>
        <v>S-4, S-5</v>
      </c>
      <c r="C66" s="57">
        <f>'Engineer''s Estimate'!C68</f>
        <v>0</v>
      </c>
      <c r="D66" s="77" t="str">
        <f>'Engineer''s Estimate'!D68</f>
        <v>EA</v>
      </c>
      <c r="E66" s="29">
        <f>'Engineer''s Estimate'!F68</f>
        <v>5820.65</v>
      </c>
      <c r="F66" s="79">
        <f t="shared" si="0"/>
        <v>0</v>
      </c>
    </row>
    <row r="67" spans="1:10" x14ac:dyDescent="0.25">
      <c r="A67" s="56" t="str">
        <f>'Engineer''s Estimate'!A69</f>
        <v>8" PVC sewer main</v>
      </c>
      <c r="B67" s="1" t="str">
        <f>'Engineer''s Estimate'!B69</f>
        <v>S-12</v>
      </c>
      <c r="C67" s="57">
        <f>'Engineer''s Estimate'!C69</f>
        <v>0</v>
      </c>
      <c r="D67" s="77" t="str">
        <f>'Engineer''s Estimate'!D69</f>
        <v>LF</v>
      </c>
      <c r="E67" s="29">
        <f>'Engineer''s Estimate'!F69</f>
        <v>291.02999999999997</v>
      </c>
      <c r="F67" s="79">
        <f t="shared" si="0"/>
        <v>0</v>
      </c>
    </row>
    <row r="68" spans="1:10" x14ac:dyDescent="0.25">
      <c r="A68" s="56" t="str">
        <f>'Engineer''s Estimate'!A70</f>
        <v>10" PVC sewer main</v>
      </c>
      <c r="B68" s="1" t="str">
        <f>'Engineer''s Estimate'!B70</f>
        <v>S-12</v>
      </c>
      <c r="C68" s="57">
        <f>'Engineer''s Estimate'!C70</f>
        <v>0</v>
      </c>
      <c r="D68" s="77" t="str">
        <f>'Engineer''s Estimate'!D70</f>
        <v>LF</v>
      </c>
      <c r="E68" s="29">
        <f>'Engineer''s Estimate'!F70</f>
        <v>354.51</v>
      </c>
      <c r="F68" s="79">
        <f t="shared" si="0"/>
        <v>0</v>
      </c>
      <c r="H68" s="41">
        <v>275</v>
      </c>
      <c r="I68" s="39">
        <v>462</v>
      </c>
      <c r="J68" s="39">
        <v>180</v>
      </c>
    </row>
    <row r="69" spans="1:10" x14ac:dyDescent="0.25">
      <c r="A69" s="56" t="str">
        <f>'Engineer''s Estimate'!A71</f>
        <v>12" PVC sewer main</v>
      </c>
      <c r="B69" s="1" t="str">
        <f>'Engineer''s Estimate'!B71</f>
        <v>S-12</v>
      </c>
      <c r="C69" s="57">
        <f>'Engineer''s Estimate'!C71</f>
        <v>0</v>
      </c>
      <c r="D69" s="77" t="str">
        <f>'Engineer''s Estimate'!D71</f>
        <v>LF</v>
      </c>
      <c r="E69" s="29">
        <f>'Engineer''s Estimate'!F71</f>
        <v>366.33</v>
      </c>
      <c r="F69" s="79">
        <f t="shared" si="0"/>
        <v>0</v>
      </c>
      <c r="J69" s="41">
        <v>100</v>
      </c>
    </row>
    <row r="70" spans="1:10" x14ac:dyDescent="0.25">
      <c r="A70" s="56" t="str">
        <f>'Engineer''s Estimate'!A72</f>
        <v>15" PVC sewer main</v>
      </c>
      <c r="B70" s="1" t="str">
        <f>'Engineer''s Estimate'!B72</f>
        <v>S-12</v>
      </c>
      <c r="C70" s="57">
        <f>'Engineer''s Estimate'!C72</f>
        <v>0</v>
      </c>
      <c r="D70" s="77" t="str">
        <f>'Engineer''s Estimate'!D72</f>
        <v>LF</v>
      </c>
      <c r="E70" s="29">
        <f>'Engineer''s Estimate'!F72</f>
        <v>475.04</v>
      </c>
      <c r="F70" s="79">
        <f t="shared" si="0"/>
        <v>0</v>
      </c>
      <c r="H70" s="41">
        <v>300</v>
      </c>
    </row>
    <row r="71" spans="1:10" x14ac:dyDescent="0.25">
      <c r="A71" s="56" t="str">
        <f>'Engineer''s Estimate'!A73</f>
        <v>18" PVC sewer main</v>
      </c>
      <c r="B71" s="1" t="str">
        <f>'Engineer''s Estimate'!B73</f>
        <v>S-12</v>
      </c>
      <c r="C71" s="57">
        <f>'Engineer''s Estimate'!C73</f>
        <v>0</v>
      </c>
      <c r="D71" s="77" t="str">
        <f>'Engineer''s Estimate'!D73</f>
        <v>LF</v>
      </c>
      <c r="E71" s="29">
        <f>'Engineer''s Estimate'!F73</f>
        <v>593.21</v>
      </c>
      <c r="F71" s="79">
        <f t="shared" si="0"/>
        <v>0</v>
      </c>
      <c r="H71" s="39">
        <v>175</v>
      </c>
    </row>
    <row r="72" spans="1:10" x14ac:dyDescent="0.25">
      <c r="A72" s="56" t="str">
        <f>'Engineer''s Estimate'!A74</f>
        <v>Sewer manhole - 4' diameter</v>
      </c>
      <c r="B72" s="1" t="str">
        <f>'Engineer''s Estimate'!B74</f>
        <v>S-1</v>
      </c>
      <c r="C72" s="57">
        <f>'Engineer''s Estimate'!C74</f>
        <v>0</v>
      </c>
      <c r="D72" s="77" t="str">
        <f>'Engineer''s Estimate'!D74</f>
        <v>EA</v>
      </c>
      <c r="E72" s="29">
        <f>'Engineer''s Estimate'!F74</f>
        <v>16248.34</v>
      </c>
      <c r="F72" s="79">
        <f t="shared" si="0"/>
        <v>0</v>
      </c>
      <c r="J72" s="39" t="s">
        <v>123</v>
      </c>
    </row>
    <row r="73" spans="1:10" ht="15" customHeight="1" x14ac:dyDescent="0.25">
      <c r="A73" s="56" t="str">
        <f>'Engineer''s Estimate'!A75</f>
        <v>Sewer drop manhole  - 4' diameter</v>
      </c>
      <c r="B73" s="1" t="str">
        <f>'Engineer''s Estimate'!B75</f>
        <v>S-2, S-3</v>
      </c>
      <c r="C73" s="57">
        <f>'Engineer''s Estimate'!C75</f>
        <v>0</v>
      </c>
      <c r="D73" s="77" t="str">
        <f>'Engineer''s Estimate'!D75</f>
        <v>EA</v>
      </c>
      <c r="E73" s="29">
        <f>'Engineer''s Estimate'!F75</f>
        <v>19173.05</v>
      </c>
      <c r="F73" s="79">
        <f t="shared" si="0"/>
        <v>0</v>
      </c>
      <c r="H73" s="39">
        <v>13500</v>
      </c>
      <c r="I73" s="39">
        <v>14000</v>
      </c>
    </row>
    <row r="74" spans="1:10" x14ac:dyDescent="0.25">
      <c r="A74" s="56" t="str">
        <f>'Engineer''s Estimate'!A76</f>
        <v>Sewer manhole - 5' diameter</v>
      </c>
      <c r="B74" s="1" t="str">
        <f>'Engineer''s Estimate'!B76</f>
        <v>S-1</v>
      </c>
      <c r="C74" s="57">
        <f>'Engineer''s Estimate'!C76</f>
        <v>0</v>
      </c>
      <c r="D74" s="77" t="str">
        <f>'Engineer''s Estimate'!D76</f>
        <v>EA</v>
      </c>
      <c r="E74" s="29">
        <f>'Engineer''s Estimate'!F76</f>
        <v>17725.47</v>
      </c>
      <c r="F74" s="79">
        <f t="shared" ref="F74:F82" si="1">C74*E74</f>
        <v>0</v>
      </c>
    </row>
    <row r="75" spans="1:10" x14ac:dyDescent="0.25">
      <c r="A75" s="56" t="str">
        <f>'Engineer''s Estimate'!A77</f>
        <v>Adjust manhole rim to grade</v>
      </c>
      <c r="B75" s="1" t="str">
        <f>'Engineer''s Estimate'!B77</f>
        <v>S-1</v>
      </c>
      <c r="C75" s="57">
        <f>'Engineer''s Estimate'!C77</f>
        <v>0</v>
      </c>
      <c r="D75" s="77" t="str">
        <f>'Engineer''s Estimate'!D77</f>
        <v>EA</v>
      </c>
      <c r="E75" s="29">
        <f>'Engineer''s Estimate'!F77</f>
        <v>1169.8800000000001</v>
      </c>
      <c r="F75" s="79">
        <f>C75*E75</f>
        <v>0</v>
      </c>
      <c r="H75" s="41">
        <v>15000</v>
      </c>
      <c r="J75" s="39">
        <v>28600</v>
      </c>
    </row>
    <row r="76" spans="1:10" x14ac:dyDescent="0.25">
      <c r="A76" s="56" t="str">
        <f>'Engineer''s Estimate'!A78</f>
        <v>Sewer clean-out</v>
      </c>
      <c r="B76" s="1" t="str">
        <f>'Engineer''s Estimate'!B78</f>
        <v>S-7, S-8</v>
      </c>
      <c r="C76" s="57">
        <f>'Engineer''s Estimate'!C78</f>
        <v>0</v>
      </c>
      <c r="D76" s="77" t="str">
        <f>'Engineer''s Estimate'!D78</f>
        <v>EA</v>
      </c>
      <c r="E76" s="29">
        <f>'Engineer''s Estimate'!F78</f>
        <v>2186.14</v>
      </c>
      <c r="F76" s="79">
        <f t="shared" si="1"/>
        <v>0</v>
      </c>
      <c r="J76" s="39">
        <v>17100</v>
      </c>
    </row>
    <row r="77" spans="1:10" x14ac:dyDescent="0.25">
      <c r="A77" s="56" t="str">
        <f>'Engineer''s Estimate'!A79</f>
        <v>Remove existing sewer clean-out</v>
      </c>
      <c r="B77" s="1" t="str">
        <f>'Engineer''s Estimate'!B79</f>
        <v xml:space="preserve"> </v>
      </c>
      <c r="C77" s="57">
        <f>'Engineer''s Estimate'!C79</f>
        <v>0</v>
      </c>
      <c r="D77" s="77" t="str">
        <f>'Engineer''s Estimate'!D79</f>
        <v>EA</v>
      </c>
      <c r="E77" s="29">
        <f>'Engineer''s Estimate'!F79</f>
        <v>651.12</v>
      </c>
      <c r="F77" s="79">
        <f t="shared" si="1"/>
        <v>0</v>
      </c>
    </row>
    <row r="78" spans="1:10" x14ac:dyDescent="0.25">
      <c r="A78" s="56" t="str">
        <f>'Engineer''s Estimate'!A80</f>
        <v>Sewer encasement</v>
      </c>
      <c r="B78" s="1" t="str">
        <f>'Engineer''s Estimate'!B80</f>
        <v>S-11</v>
      </c>
      <c r="C78" s="57">
        <f>'Engineer''s Estimate'!C80</f>
        <v>0</v>
      </c>
      <c r="D78" s="77" t="str">
        <f>'Engineer''s Estimate'!D80</f>
        <v>LF</v>
      </c>
      <c r="E78" s="29">
        <f>'Engineer''s Estimate'!F80</f>
        <v>51.99</v>
      </c>
      <c r="F78" s="79">
        <f t="shared" si="1"/>
        <v>0</v>
      </c>
    </row>
    <row r="79" spans="1:10" x14ac:dyDescent="0.25">
      <c r="A79" s="56" t="str">
        <f>'Engineer''s Estimate'!A81</f>
        <v xml:space="preserve">Concrete anchor </v>
      </c>
      <c r="B79" s="1">
        <f>'Engineer''s Estimate'!B81</f>
        <v>0</v>
      </c>
      <c r="C79" s="57">
        <f>'Engineer''s Estimate'!C81</f>
        <v>0</v>
      </c>
      <c r="D79" s="77" t="str">
        <f>'Engineer''s Estimate'!D81</f>
        <v>EA</v>
      </c>
      <c r="E79" s="29">
        <f>'Engineer''s Estimate'!F81</f>
        <v>1500.76</v>
      </c>
      <c r="F79" s="79">
        <f t="shared" si="1"/>
        <v>0</v>
      </c>
    </row>
    <row r="80" spans="1:10" x14ac:dyDescent="0.25">
      <c r="A80" s="56" t="str">
        <f>'Engineer''s Estimate'!A82</f>
        <v>Concrete protective slab</v>
      </c>
      <c r="B80" s="1">
        <f>'Engineer''s Estimate'!B82</f>
        <v>0</v>
      </c>
      <c r="C80" s="57">
        <f>'Engineer''s Estimate'!C82</f>
        <v>0</v>
      </c>
      <c r="D80" s="77" t="str">
        <f>'Engineer''s Estimate'!D82</f>
        <v>SF</v>
      </c>
      <c r="E80" s="29">
        <f>'Engineer''s Estimate'!F82</f>
        <v>29.54</v>
      </c>
      <c r="F80" s="79">
        <f t="shared" si="1"/>
        <v>0</v>
      </c>
    </row>
    <row r="81" spans="1:8" x14ac:dyDescent="0.25">
      <c r="A81" s="56" t="str">
        <f>'Engineer''s Estimate'!A83</f>
        <v>Re-channel existing manhole</v>
      </c>
      <c r="B81" s="1" t="str">
        <f>'Engineer''s Estimate'!B83</f>
        <v>S-1</v>
      </c>
      <c r="C81" s="57">
        <f>'Engineer''s Estimate'!C83</f>
        <v>0</v>
      </c>
      <c r="D81" s="77" t="str">
        <f>'Engineer''s Estimate'!D83</f>
        <v>EA</v>
      </c>
      <c r="E81" s="29">
        <f>'Engineer''s Estimate'!F83</f>
        <v>5672.15</v>
      </c>
      <c r="F81" s="79">
        <f t="shared" si="1"/>
        <v>0</v>
      </c>
    </row>
    <row r="82" spans="1:8" x14ac:dyDescent="0.25">
      <c r="A82" s="36" t="str">
        <f>'Engineer''s Estimate'!A84</f>
        <v>8" stub &amp; plug</v>
      </c>
      <c r="B82" s="16">
        <f>'Engineer''s Estimate'!B84</f>
        <v>0</v>
      </c>
      <c r="C82" s="13">
        <f>'Engineer''s Estimate'!C84</f>
        <v>0</v>
      </c>
      <c r="D82" s="78" t="str">
        <f>'Engineer''s Estimate'!D84</f>
        <v>EA</v>
      </c>
      <c r="E82" s="81">
        <f>'Engineer''s Estimate'!F84</f>
        <v>319.06</v>
      </c>
      <c r="F82" s="80">
        <f t="shared" si="1"/>
        <v>0</v>
      </c>
      <c r="H82" s="41">
        <v>4800</v>
      </c>
    </row>
    <row r="83" spans="1:8" x14ac:dyDescent="0.25">
      <c r="A83" s="59"/>
      <c r="B83" s="49"/>
      <c r="C83" s="60"/>
      <c r="D83" s="16"/>
      <c r="E83" s="17"/>
      <c r="F83" s="17"/>
    </row>
    <row r="84" spans="1:8" ht="15.75" thickBot="1" x14ac:dyDescent="0.3">
      <c r="A84" s="94" t="s">
        <v>147</v>
      </c>
      <c r="B84" s="95"/>
      <c r="C84" s="96"/>
      <c r="D84" s="96"/>
      <c r="E84" s="96"/>
      <c r="F84" s="97"/>
    </row>
    <row r="85" spans="1:8" x14ac:dyDescent="0.25">
      <c r="A85" s="50" t="s">
        <v>148</v>
      </c>
      <c r="B85" s="51"/>
      <c r="C85" s="51"/>
      <c r="D85" s="52"/>
      <c r="E85" s="53"/>
      <c r="F85" s="70">
        <f>SUM(F9:F82)</f>
        <v>0</v>
      </c>
    </row>
    <row r="89" spans="1:8" ht="15.75" thickBot="1" x14ac:dyDescent="0.3">
      <c r="A89" s="47"/>
      <c r="B89" s="48"/>
      <c r="C89" s="48"/>
    </row>
    <row r="90" spans="1:8" x14ac:dyDescent="0.25">
      <c r="A90" s="28" t="s">
        <v>149</v>
      </c>
    </row>
    <row r="91" spans="1:8" x14ac:dyDescent="0.25">
      <c r="A91" s="28" t="s">
        <v>150</v>
      </c>
    </row>
  </sheetData>
  <mergeCells count="6">
    <mergeCell ref="A84:F84"/>
    <mergeCell ref="A8:F8"/>
    <mergeCell ref="A1:F1"/>
    <mergeCell ref="A5:F5"/>
    <mergeCell ref="E6:F6"/>
    <mergeCell ref="A64:F64"/>
  </mergeCells>
  <pageMargins left="0.5" right="0.5" top="0.5" bottom="0.8" header="0.3" footer="0.3"/>
  <pageSetup scale="86" fitToHeight="2" orientation="portrait" r:id="rId1"/>
  <headerFooter>
    <oddFooter xml:space="preserve">&amp;L&amp;"Arial,Regular"&amp;10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d n B u W O c 4 F 0 a j A A A A 9 g A A A B I A H A B D b 2 5 m a W c v U G F j a 2 F n Z S 5 4 b W w g o h g A K K A U A A A A A A A A A A A A A A A A A A A A A A A A A A A A h Y + x D o I w G I R f h X S n L X U x 5 K c O r p K Y E I 1 r U y o 0 w o + h x f J u D j 6 S r y B G U T f H u / s u u b t f b 7 A a 2 y a 6 m N 7 Z D j O S U E 4 i g 7 o r L V Y Z G f w x X p K V h K 3 S J 1 W Z a I L R p a O z G a m 9 P 6 e M h R B o W N C u r 5 j g P G G H f F P o 2 r Q q t u i 8 Q m 3 I p 1 X + b x E J + 9 c Y K W g i E i q 4 o B z Y b E J u 8 Q t M O X + m P y a s h 8 Y P v Z E G 4 1 0 B b J b A 3 h / k A 1 B L A w Q U A A I A C A B 2 c G 5 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n B u W C i K R 7 g O A A A A E Q A A A B M A H A B G b 3 J t d W x h c y 9 T Z W N 0 a W 9 u M S 5 t I K I Y A C i g F A A A A A A A A A A A A A A A A A A A A A A A A A A A A C t O T S 7 J z M 9 T C I b Q h t Y A U E s B A i 0 A F A A C A A g A d n B u W O c 4 F 0 a j A A A A 9 g A A A B I A A A A A A A A A A A A A A A A A A A A A A E N v b m Z p Z y 9 Q Y W N r Y W d l L n h t b F B L A Q I t A B Q A A g A I A H Z w b l g P y u m r p A A A A O k A A A A T A A A A A A A A A A A A A A A A A O 8 A A A B b Q 2 9 u d G V u d F 9 U e X B l c 1 0 u e G 1 s U E s B A i 0 A F A A C A A g A d n B u W 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c z N J w 3 9 j V M h r Z z Y 3 t / N A g A A A A A A g A A A A A A A 2 Y A A M A A A A A Q A A A A M 9 Z r Q 6 f H C q Z f w 4 Q 3 X j x i 1 w A A A A A E g A A A o A A A A B A A A A C j 3 x f O 0 6 s 0 z I O v I q + 3 Z C a b U A A A A A t z w 2 Q u A T 8 / U j Q P H X m H K Z 9 d V s 7 A s W 0 z 2 d v M 2 E A L y z l 9 L 6 j E a K z i 8 C W u 1 N u C c H r Y c 5 0 u W 4 N c Y M 9 z w H / q a k R + a O G v U w s 0 r K P x n 3 l h d n x I 7 l Z R F A A A A I 3 u h P 1 7 k H 7 2 i r P a 1 + O 3 J z V L N B v t < / D a t a M a s h u p > 
</file>

<file path=customXml/itemProps1.xml><?xml version="1.0" encoding="utf-8"?>
<ds:datastoreItem xmlns:ds="http://schemas.openxmlformats.org/officeDocument/2006/customXml" ds:itemID="{A1D7E254-7E04-4784-A31C-E3FD13DC09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Engineer's Estimate</vt:lpstr>
      <vt:lpstr>Labor &amp; Materials Record</vt:lpstr>
      <vt:lpstr>'Engineer''s Estimate'!Print_Area</vt:lpstr>
      <vt:lpstr>'Labor &amp; Materials Record'!Print_Area</vt:lpstr>
    </vt:vector>
  </TitlesOfParts>
  <Company>VWD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Koonce</dc:creator>
  <cp:lastModifiedBy>Caitlin Tran</cp:lastModifiedBy>
  <cp:lastPrinted>2024-03-07T23:10:52Z</cp:lastPrinted>
  <dcterms:created xsi:type="dcterms:W3CDTF">2009-01-22T19:17:57Z</dcterms:created>
  <dcterms:modified xsi:type="dcterms:W3CDTF">2024-03-18T15:30:00Z</dcterms:modified>
</cp:coreProperties>
</file>